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jlloyd\Documents\GASB68\"/>
    </mc:Choice>
  </mc:AlternateContent>
  <xr:revisionPtr revIDLastSave="0" documentId="13_ncr:1_{4192FD5F-B9CD-4ED9-BFFD-8F787EE69190}" xr6:coauthVersionLast="46" xr6:coauthVersionMax="46" xr10:uidLastSave="{00000000-0000-0000-0000-000000000000}"/>
  <bookViews>
    <workbookView xWindow="-108" yWindow="-108" windowWidth="23256" windowHeight="12576" xr2:uid="{00000000-000D-0000-FFFF-FFFF00000000}"/>
  </bookViews>
  <sheets>
    <sheet name="Sheriffs and Deputies" sheetId="1" r:id="rId1"/>
  </sheets>
  <definedNames>
    <definedName name="_xlnm._FilterDatabase" localSheetId="0" hidden="1">'Sheriffs and Deputies'!$A$8:$Q$116</definedName>
    <definedName name="_xlnm.Print_Area" localSheetId="0">'Sheriffs and Deputies'!$A$6:$Q$116</definedName>
    <definedName name="_xlnm.Print_Titles" localSheetId="0">'Sheriffs and Deputies'!$6:$10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 i="1" l="1"/>
  <c r="K9" i="1"/>
  <c r="L111" i="1" l="1"/>
  <c r="C110" i="1" l="1"/>
  <c r="D107" i="1" l="1"/>
  <c r="D104" i="1"/>
  <c r="D97" i="1"/>
  <c r="D84" i="1"/>
  <c r="D77" i="1"/>
  <c r="D74" i="1"/>
  <c r="D70" i="1"/>
  <c r="D65" i="1"/>
  <c r="D61" i="1"/>
  <c r="D32" i="1"/>
  <c r="D28" i="1"/>
  <c r="D24" i="1"/>
  <c r="D12" i="1"/>
  <c r="D68" i="1"/>
  <c r="D50" i="1"/>
  <c r="D30" i="1"/>
  <c r="D95" i="1"/>
  <c r="D58" i="1"/>
  <c r="D34" i="1"/>
  <c r="D19" i="1"/>
  <c r="D96" i="1"/>
  <c r="D94" i="1"/>
  <c r="D89" i="1"/>
  <c r="D73" i="1"/>
  <c r="D67" i="1"/>
  <c r="Q67" i="1" s="1"/>
  <c r="D49" i="1"/>
  <c r="D46" i="1"/>
  <c r="D43" i="1"/>
  <c r="D39" i="1"/>
  <c r="D27" i="1"/>
  <c r="D56" i="1"/>
  <c r="D20" i="1"/>
  <c r="D98" i="1"/>
  <c r="D86" i="1"/>
  <c r="D52" i="1"/>
  <c r="D13" i="1"/>
  <c r="D109" i="1"/>
  <c r="D103" i="1"/>
  <c r="D93" i="1"/>
  <c r="D88" i="1"/>
  <c r="D83" i="1"/>
  <c r="D69" i="1"/>
  <c r="D66" i="1"/>
  <c r="D64" i="1"/>
  <c r="D60" i="1"/>
  <c r="D37" i="1"/>
  <c r="D16" i="1"/>
  <c r="D48" i="1"/>
  <c r="D44" i="1"/>
  <c r="D17" i="1"/>
  <c r="D106" i="1"/>
  <c r="D102" i="1"/>
  <c r="D100" i="1"/>
  <c r="D92" i="1"/>
  <c r="D85" i="1"/>
  <c r="D82" i="1"/>
  <c r="D72" i="1"/>
  <c r="D63" i="1"/>
  <c r="D59" i="1"/>
  <c r="D55" i="1"/>
  <c r="D38" i="1"/>
  <c r="D36" i="1"/>
  <c r="D33" i="1"/>
  <c r="D23" i="1"/>
  <c r="D11" i="1"/>
  <c r="D78" i="1"/>
  <c r="D41" i="1"/>
  <c r="D108" i="1"/>
  <c r="D80" i="1"/>
  <c r="D62" i="1"/>
  <c r="D40" i="1"/>
  <c r="D29" i="1"/>
  <c r="D87" i="1"/>
  <c r="Q87" i="1" s="1"/>
  <c r="D79" i="1"/>
  <c r="D76" i="1"/>
  <c r="D71" i="1"/>
  <c r="D54" i="1"/>
  <c r="D51" i="1"/>
  <c r="D35" i="1"/>
  <c r="D26" i="1"/>
  <c r="D22" i="1"/>
  <c r="D91" i="1"/>
  <c r="D45" i="1"/>
  <c r="D90" i="1"/>
  <c r="D75" i="1"/>
  <c r="D25" i="1"/>
  <c r="D101" i="1"/>
  <c r="D99" i="1"/>
  <c r="D81" i="1"/>
  <c r="D57" i="1"/>
  <c r="D53" i="1"/>
  <c r="D42" i="1"/>
  <c r="D31" i="1"/>
  <c r="D21" i="1"/>
  <c r="D18" i="1"/>
  <c r="D15" i="1"/>
  <c r="D14" i="1"/>
  <c r="D105" i="1"/>
  <c r="D47" i="1"/>
  <c r="C111" i="1"/>
  <c r="H41" i="1" l="1"/>
  <c r="M41" i="1"/>
  <c r="J87" i="1"/>
  <c r="M87" i="1"/>
  <c r="J67" i="1"/>
  <c r="M67" i="1"/>
  <c r="H87" i="1"/>
  <c r="I87" i="1"/>
  <c r="H67" i="1"/>
  <c r="I67" i="1"/>
  <c r="G87" i="1"/>
  <c r="F87" i="1"/>
  <c r="F67" i="1"/>
  <c r="G67" i="1"/>
  <c r="M15" i="1"/>
  <c r="J15" i="1"/>
  <c r="I15" i="1"/>
  <c r="O15" i="1"/>
  <c r="Q15" i="1"/>
  <c r="N15" i="1"/>
  <c r="F15" i="1"/>
  <c r="H15" i="1"/>
  <c r="E15" i="1"/>
  <c r="G15" i="1"/>
  <c r="M65" i="1"/>
  <c r="E65" i="1"/>
  <c r="Q65" i="1"/>
  <c r="H65" i="1"/>
  <c r="G65" i="1"/>
  <c r="F65" i="1"/>
  <c r="I65" i="1"/>
  <c r="N65" i="1"/>
  <c r="O65" i="1"/>
  <c r="J65" i="1"/>
  <c r="O25" i="1"/>
  <c r="N25" i="1"/>
  <c r="M25" i="1"/>
  <c r="Q25" i="1"/>
  <c r="F25" i="1"/>
  <c r="H25" i="1"/>
  <c r="I25" i="1"/>
  <c r="G25" i="1"/>
  <c r="J25" i="1"/>
  <c r="E25" i="1"/>
  <c r="O103" i="1"/>
  <c r="Q103" i="1"/>
  <c r="H103" i="1"/>
  <c r="I103" i="1"/>
  <c r="J103" i="1"/>
  <c r="N103" i="1"/>
  <c r="G103" i="1"/>
  <c r="F103" i="1"/>
  <c r="M103" i="1"/>
  <c r="E103" i="1"/>
  <c r="N68" i="1"/>
  <c r="Q68" i="1"/>
  <c r="O68" i="1"/>
  <c r="F68" i="1"/>
  <c r="G68" i="1"/>
  <c r="I68" i="1"/>
  <c r="J68" i="1"/>
  <c r="H68" i="1"/>
  <c r="M68" i="1"/>
  <c r="E68" i="1"/>
  <c r="N74" i="1"/>
  <c r="F74" i="1"/>
  <c r="Q74" i="1"/>
  <c r="I74" i="1"/>
  <c r="H74" i="1"/>
  <c r="M74" i="1"/>
  <c r="E74" i="1"/>
  <c r="J74" i="1"/>
  <c r="G74" i="1"/>
  <c r="O74" i="1"/>
  <c r="O20" i="1"/>
  <c r="M20" i="1"/>
  <c r="I20" i="1"/>
  <c r="F20" i="1"/>
  <c r="E20" i="1"/>
  <c r="N20" i="1"/>
  <c r="H20" i="1"/>
  <c r="G20" i="1"/>
  <c r="J20" i="1"/>
  <c r="Q20" i="1"/>
  <c r="Q101" i="1"/>
  <c r="I101" i="1"/>
  <c r="M101" i="1"/>
  <c r="J101" i="1"/>
  <c r="O101" i="1"/>
  <c r="F101" i="1"/>
  <c r="G101" i="1"/>
  <c r="E101" i="1"/>
  <c r="N101" i="1"/>
  <c r="H101" i="1"/>
  <c r="Q109" i="1"/>
  <c r="J109" i="1"/>
  <c r="N109" i="1"/>
  <c r="I109" i="1"/>
  <c r="M109" i="1"/>
  <c r="H109" i="1"/>
  <c r="O109" i="1"/>
  <c r="E109" i="1"/>
  <c r="F109" i="1"/>
  <c r="G109" i="1"/>
  <c r="J26" i="1"/>
  <c r="N26" i="1"/>
  <c r="E26" i="1"/>
  <c r="H26" i="1"/>
  <c r="F26" i="1"/>
  <c r="Q26" i="1"/>
  <c r="G26" i="1"/>
  <c r="M26" i="1"/>
  <c r="I26" i="1"/>
  <c r="O26" i="1"/>
  <c r="N48" i="1"/>
  <c r="O48" i="1"/>
  <c r="J48" i="1"/>
  <c r="I48" i="1"/>
  <c r="H48" i="1"/>
  <c r="M48" i="1"/>
  <c r="F48" i="1"/>
  <c r="E48" i="1"/>
  <c r="Q48" i="1"/>
  <c r="G48" i="1"/>
  <c r="N40" i="1"/>
  <c r="Q40" i="1"/>
  <c r="H40" i="1"/>
  <c r="J40" i="1"/>
  <c r="O40" i="1"/>
  <c r="F40" i="1"/>
  <c r="G40" i="1"/>
  <c r="E40" i="1"/>
  <c r="M40" i="1"/>
  <c r="I40" i="1"/>
  <c r="F56" i="1"/>
  <c r="Q56" i="1"/>
  <c r="H56" i="1"/>
  <c r="J56" i="1"/>
  <c r="I56" i="1"/>
  <c r="M56" i="1"/>
  <c r="G56" i="1"/>
  <c r="O56" i="1"/>
  <c r="E56" i="1"/>
  <c r="N56" i="1"/>
  <c r="O21" i="1"/>
  <c r="H21" i="1"/>
  <c r="N21" i="1"/>
  <c r="M21" i="1"/>
  <c r="Q21" i="1"/>
  <c r="J21" i="1"/>
  <c r="F21" i="1"/>
  <c r="E21" i="1"/>
  <c r="I21" i="1"/>
  <c r="G21" i="1"/>
  <c r="M37" i="1"/>
  <c r="G37" i="1"/>
  <c r="F37" i="1"/>
  <c r="H37" i="1"/>
  <c r="N37" i="1"/>
  <c r="J37" i="1"/>
  <c r="I37" i="1"/>
  <c r="E37" i="1"/>
  <c r="O37" i="1"/>
  <c r="Q37" i="1"/>
  <c r="O43" i="1"/>
  <c r="Q43" i="1"/>
  <c r="H43" i="1"/>
  <c r="N43" i="1"/>
  <c r="J43" i="1"/>
  <c r="G43" i="1"/>
  <c r="I43" i="1"/>
  <c r="M43" i="1"/>
  <c r="F43" i="1"/>
  <c r="E43" i="1"/>
  <c r="N84" i="1"/>
  <c r="O84" i="1"/>
  <c r="I84" i="1"/>
  <c r="J84" i="1"/>
  <c r="H84" i="1"/>
  <c r="Q84" i="1"/>
  <c r="G84" i="1"/>
  <c r="F84" i="1"/>
  <c r="E84" i="1"/>
  <c r="M84" i="1"/>
  <c r="J99" i="1"/>
  <c r="E99" i="1"/>
  <c r="F99" i="1"/>
  <c r="N99" i="1"/>
  <c r="O99" i="1"/>
  <c r="M99" i="1"/>
  <c r="H99" i="1"/>
  <c r="Q99" i="1"/>
  <c r="I99" i="1"/>
  <c r="G99" i="1"/>
  <c r="Q82" i="1"/>
  <c r="O82" i="1"/>
  <c r="M82" i="1"/>
  <c r="F82" i="1"/>
  <c r="N82" i="1"/>
  <c r="J82" i="1"/>
  <c r="E82" i="1"/>
  <c r="H82" i="1"/>
  <c r="I82" i="1"/>
  <c r="G82" i="1"/>
  <c r="N30" i="1"/>
  <c r="G30" i="1"/>
  <c r="H30" i="1"/>
  <c r="M30" i="1"/>
  <c r="O30" i="1"/>
  <c r="F30" i="1"/>
  <c r="I30" i="1"/>
  <c r="J30" i="1"/>
  <c r="Q30" i="1"/>
  <c r="E30" i="1"/>
  <c r="G35" i="1"/>
  <c r="O35" i="1"/>
  <c r="F35" i="1"/>
  <c r="I35" i="1"/>
  <c r="Q35" i="1"/>
  <c r="N35" i="1"/>
  <c r="E35" i="1"/>
  <c r="H35" i="1"/>
  <c r="J35" i="1"/>
  <c r="M35" i="1"/>
  <c r="O33" i="1"/>
  <c r="N33" i="1"/>
  <c r="M33" i="1"/>
  <c r="J33" i="1"/>
  <c r="E33" i="1"/>
  <c r="I33" i="1"/>
  <c r="Q33" i="1"/>
  <c r="F33" i="1"/>
  <c r="H33" i="1"/>
  <c r="G33" i="1"/>
  <c r="N93" i="1"/>
  <c r="H93" i="1"/>
  <c r="J93" i="1"/>
  <c r="G93" i="1"/>
  <c r="I93" i="1"/>
  <c r="O93" i="1"/>
  <c r="F93" i="1"/>
  <c r="E93" i="1"/>
  <c r="M93" i="1"/>
  <c r="Q93" i="1"/>
  <c r="M89" i="1"/>
  <c r="O89" i="1"/>
  <c r="N89" i="1"/>
  <c r="F89" i="1"/>
  <c r="E89" i="1"/>
  <c r="G89" i="1"/>
  <c r="J89" i="1"/>
  <c r="Q89" i="1"/>
  <c r="H89" i="1"/>
  <c r="I89" i="1"/>
  <c r="N36" i="1"/>
  <c r="Q36" i="1"/>
  <c r="E36" i="1"/>
  <c r="H36" i="1"/>
  <c r="O36" i="1"/>
  <c r="J36" i="1"/>
  <c r="F36" i="1"/>
  <c r="M36" i="1"/>
  <c r="G36" i="1"/>
  <c r="I36" i="1"/>
  <c r="I27" i="1"/>
  <c r="E27" i="1"/>
  <c r="Q27" i="1"/>
  <c r="G27" i="1"/>
  <c r="H27" i="1"/>
  <c r="J27" i="1"/>
  <c r="O27" i="1"/>
  <c r="M27" i="1"/>
  <c r="F27" i="1"/>
  <c r="N27" i="1"/>
  <c r="E54" i="1"/>
  <c r="J54" i="1"/>
  <c r="M54" i="1"/>
  <c r="H54" i="1"/>
  <c r="O54" i="1"/>
  <c r="Q54" i="1"/>
  <c r="G54" i="1"/>
  <c r="I54" i="1"/>
  <c r="F54" i="1"/>
  <c r="N54" i="1"/>
  <c r="N100" i="1"/>
  <c r="H100" i="1"/>
  <c r="G100" i="1"/>
  <c r="F100" i="1"/>
  <c r="O100" i="1"/>
  <c r="I100" i="1"/>
  <c r="Q100" i="1"/>
  <c r="J100" i="1"/>
  <c r="M100" i="1"/>
  <c r="E100" i="1"/>
  <c r="F96" i="1"/>
  <c r="N96" i="1"/>
  <c r="E96" i="1"/>
  <c r="I96" i="1"/>
  <c r="M96" i="1"/>
  <c r="Q96" i="1"/>
  <c r="H96" i="1"/>
  <c r="J96" i="1"/>
  <c r="G96" i="1"/>
  <c r="O96" i="1"/>
  <c r="N108" i="1"/>
  <c r="O108" i="1"/>
  <c r="J108" i="1"/>
  <c r="I108" i="1"/>
  <c r="H108" i="1"/>
  <c r="G108" i="1"/>
  <c r="Q108" i="1"/>
  <c r="F108" i="1"/>
  <c r="E108" i="1"/>
  <c r="M108" i="1"/>
  <c r="M53" i="1"/>
  <c r="E53" i="1"/>
  <c r="O53" i="1"/>
  <c r="J53" i="1"/>
  <c r="Q53" i="1"/>
  <c r="G53" i="1"/>
  <c r="I53" i="1"/>
  <c r="N53" i="1"/>
  <c r="H53" i="1"/>
  <c r="F53" i="1"/>
  <c r="G106" i="1"/>
  <c r="Q106" i="1"/>
  <c r="J106" i="1"/>
  <c r="H106" i="1"/>
  <c r="M106" i="1"/>
  <c r="N106" i="1"/>
  <c r="F106" i="1"/>
  <c r="O106" i="1"/>
  <c r="I106" i="1"/>
  <c r="E106" i="1"/>
  <c r="O52" i="1"/>
  <c r="M52" i="1"/>
  <c r="Q52" i="1"/>
  <c r="E52" i="1"/>
  <c r="F52" i="1"/>
  <c r="N52" i="1"/>
  <c r="H52" i="1"/>
  <c r="G52" i="1"/>
  <c r="I52" i="1"/>
  <c r="J52" i="1"/>
  <c r="M46" i="1"/>
  <c r="Q46" i="1"/>
  <c r="G46" i="1"/>
  <c r="O46" i="1"/>
  <c r="F46" i="1"/>
  <c r="N46" i="1"/>
  <c r="I46" i="1"/>
  <c r="J46" i="1"/>
  <c r="E46" i="1"/>
  <c r="H46" i="1"/>
  <c r="J34" i="1"/>
  <c r="M34" i="1"/>
  <c r="N34" i="1"/>
  <c r="E34" i="1"/>
  <c r="O34" i="1"/>
  <c r="F34" i="1"/>
  <c r="Q34" i="1"/>
  <c r="G34" i="1"/>
  <c r="H34" i="1"/>
  <c r="I34" i="1"/>
  <c r="N28" i="1"/>
  <c r="F28" i="1"/>
  <c r="I28" i="1"/>
  <c r="Q28" i="1"/>
  <c r="G28" i="1"/>
  <c r="M28" i="1"/>
  <c r="E28" i="1"/>
  <c r="H28" i="1"/>
  <c r="O28" i="1"/>
  <c r="J28" i="1"/>
  <c r="M97" i="1"/>
  <c r="Q97" i="1"/>
  <c r="N97" i="1"/>
  <c r="F97" i="1"/>
  <c r="J97" i="1"/>
  <c r="E97" i="1"/>
  <c r="I97" i="1"/>
  <c r="H97" i="1"/>
  <c r="G97" i="1"/>
  <c r="O97" i="1"/>
  <c r="M29" i="1"/>
  <c r="N29" i="1"/>
  <c r="J29" i="1"/>
  <c r="I29" i="1"/>
  <c r="H29" i="1"/>
  <c r="E29" i="1"/>
  <c r="G29" i="1"/>
  <c r="F29" i="1"/>
  <c r="Q29" i="1"/>
  <c r="O29" i="1"/>
  <c r="Q88" i="1"/>
  <c r="E88" i="1"/>
  <c r="H88" i="1"/>
  <c r="G88" i="1"/>
  <c r="O88" i="1"/>
  <c r="N88" i="1"/>
  <c r="M88" i="1"/>
  <c r="I88" i="1"/>
  <c r="J88" i="1"/>
  <c r="F88" i="1"/>
  <c r="G16" i="1"/>
  <c r="Q16" i="1"/>
  <c r="J16" i="1"/>
  <c r="H16" i="1"/>
  <c r="M16" i="1"/>
  <c r="F16" i="1"/>
  <c r="E16" i="1"/>
  <c r="N16" i="1"/>
  <c r="O16" i="1"/>
  <c r="I16" i="1"/>
  <c r="O50" i="1"/>
  <c r="H50" i="1"/>
  <c r="M50" i="1"/>
  <c r="I50" i="1"/>
  <c r="N50" i="1"/>
  <c r="E50" i="1"/>
  <c r="Q50" i="1"/>
  <c r="J50" i="1"/>
  <c r="F50" i="1"/>
  <c r="G50" i="1"/>
  <c r="O51" i="1"/>
  <c r="J51" i="1"/>
  <c r="I51" i="1"/>
  <c r="H51" i="1"/>
  <c r="G51" i="1"/>
  <c r="Q51" i="1"/>
  <c r="E51" i="1"/>
  <c r="N51" i="1"/>
  <c r="M51" i="1"/>
  <c r="F51" i="1"/>
  <c r="N92" i="1"/>
  <c r="Q92" i="1"/>
  <c r="G92" i="1"/>
  <c r="O92" i="1"/>
  <c r="F92" i="1"/>
  <c r="H92" i="1"/>
  <c r="E92" i="1"/>
  <c r="J92" i="1"/>
  <c r="I92" i="1"/>
  <c r="M92" i="1"/>
  <c r="E31" i="1"/>
  <c r="M31" i="1"/>
  <c r="H31" i="1"/>
  <c r="G31" i="1"/>
  <c r="F31" i="1"/>
  <c r="I31" i="1"/>
  <c r="O31" i="1"/>
  <c r="Q31" i="1"/>
  <c r="N31" i="1"/>
  <c r="J31" i="1"/>
  <c r="N80" i="1"/>
  <c r="O80" i="1"/>
  <c r="I80" i="1"/>
  <c r="Q80" i="1"/>
  <c r="E80" i="1"/>
  <c r="F80" i="1"/>
  <c r="H80" i="1"/>
  <c r="G80" i="1"/>
  <c r="M80" i="1"/>
  <c r="J80" i="1"/>
  <c r="N60" i="1"/>
  <c r="E60" i="1"/>
  <c r="I60" i="1"/>
  <c r="F60" i="1"/>
  <c r="O60" i="1"/>
  <c r="H60" i="1"/>
  <c r="Q60" i="1"/>
  <c r="G60" i="1"/>
  <c r="J60" i="1"/>
  <c r="M60" i="1"/>
  <c r="J12" i="1"/>
  <c r="O12" i="1"/>
  <c r="G12" i="1"/>
  <c r="N12" i="1"/>
  <c r="M12" i="1"/>
  <c r="F12" i="1"/>
  <c r="Q12" i="1"/>
  <c r="I12" i="1"/>
  <c r="E12" i="1"/>
  <c r="H12" i="1"/>
  <c r="Q90" i="1"/>
  <c r="O90" i="1"/>
  <c r="F90" i="1"/>
  <c r="I90" i="1"/>
  <c r="N90" i="1"/>
  <c r="E90" i="1"/>
  <c r="M90" i="1"/>
  <c r="H90" i="1"/>
  <c r="J90" i="1"/>
  <c r="G90" i="1"/>
  <c r="H55" i="1"/>
  <c r="M55" i="1"/>
  <c r="J55" i="1"/>
  <c r="I55" i="1"/>
  <c r="Q55" i="1"/>
  <c r="N55" i="1"/>
  <c r="E55" i="1"/>
  <c r="O55" i="1"/>
  <c r="G55" i="1"/>
  <c r="F55" i="1"/>
  <c r="N64" i="1"/>
  <c r="E64" i="1"/>
  <c r="G64" i="1"/>
  <c r="M64" i="1"/>
  <c r="F64" i="1"/>
  <c r="I64" i="1"/>
  <c r="Q64" i="1"/>
  <c r="H64" i="1"/>
  <c r="J64" i="1"/>
  <c r="O64" i="1"/>
  <c r="M24" i="1"/>
  <c r="E24" i="1"/>
  <c r="G24" i="1"/>
  <c r="O24" i="1"/>
  <c r="Q24" i="1"/>
  <c r="F24" i="1"/>
  <c r="H24" i="1"/>
  <c r="I24" i="1"/>
  <c r="J24" i="1"/>
  <c r="N24" i="1"/>
  <c r="N76" i="1"/>
  <c r="Q76" i="1"/>
  <c r="O76" i="1"/>
  <c r="F76" i="1"/>
  <c r="H76" i="1"/>
  <c r="G76" i="1"/>
  <c r="J76" i="1"/>
  <c r="E76" i="1"/>
  <c r="M76" i="1"/>
  <c r="I76" i="1"/>
  <c r="M105" i="1"/>
  <c r="N105" i="1"/>
  <c r="I105" i="1"/>
  <c r="J105" i="1"/>
  <c r="E105" i="1"/>
  <c r="Q105" i="1"/>
  <c r="F105" i="1"/>
  <c r="O105" i="1"/>
  <c r="G105" i="1"/>
  <c r="H105" i="1"/>
  <c r="O79" i="1"/>
  <c r="Q79" i="1"/>
  <c r="J79" i="1"/>
  <c r="I79" i="1"/>
  <c r="H79" i="1"/>
  <c r="E79" i="1"/>
  <c r="F79" i="1"/>
  <c r="G79" i="1"/>
  <c r="N79" i="1"/>
  <c r="M79" i="1"/>
  <c r="M63" i="1"/>
  <c r="J63" i="1"/>
  <c r="N63" i="1"/>
  <c r="E63" i="1"/>
  <c r="I63" i="1"/>
  <c r="Q63" i="1"/>
  <c r="G63" i="1"/>
  <c r="O63" i="1"/>
  <c r="F63" i="1"/>
  <c r="H63" i="1"/>
  <c r="J17" i="1"/>
  <c r="E17" i="1"/>
  <c r="N17" i="1"/>
  <c r="O17" i="1"/>
  <c r="I17" i="1"/>
  <c r="M17" i="1"/>
  <c r="G17" i="1"/>
  <c r="H17" i="1"/>
  <c r="Q17" i="1"/>
  <c r="F17" i="1"/>
  <c r="O69" i="1"/>
  <c r="E69" i="1"/>
  <c r="Q69" i="1"/>
  <c r="M69" i="1"/>
  <c r="H69" i="1"/>
  <c r="G69" i="1"/>
  <c r="J69" i="1"/>
  <c r="I69" i="1"/>
  <c r="N69" i="1"/>
  <c r="F69" i="1"/>
  <c r="M86" i="1"/>
  <c r="O86" i="1"/>
  <c r="N86" i="1"/>
  <c r="F86" i="1"/>
  <c r="G86" i="1"/>
  <c r="H86" i="1"/>
  <c r="J86" i="1"/>
  <c r="E86" i="1"/>
  <c r="I86" i="1"/>
  <c r="Q86" i="1"/>
  <c r="J49" i="1"/>
  <c r="M49" i="1"/>
  <c r="N49" i="1"/>
  <c r="E49" i="1"/>
  <c r="H49" i="1"/>
  <c r="G49" i="1"/>
  <c r="O49" i="1"/>
  <c r="F49" i="1"/>
  <c r="I49" i="1"/>
  <c r="Q49" i="1"/>
  <c r="H58" i="1"/>
  <c r="Q58" i="1"/>
  <c r="M58" i="1"/>
  <c r="N58" i="1"/>
  <c r="O58" i="1"/>
  <c r="F58" i="1"/>
  <c r="J58" i="1"/>
  <c r="I58" i="1"/>
  <c r="G58" i="1"/>
  <c r="E58" i="1"/>
  <c r="N32" i="1"/>
  <c r="J32" i="1"/>
  <c r="H32" i="1"/>
  <c r="G32" i="1"/>
  <c r="I32" i="1"/>
  <c r="E32" i="1"/>
  <c r="O32" i="1"/>
  <c r="M32" i="1"/>
  <c r="F32" i="1"/>
  <c r="Q32" i="1"/>
  <c r="I104" i="1"/>
  <c r="J104" i="1"/>
  <c r="E104" i="1"/>
  <c r="N104" i="1"/>
  <c r="Q104" i="1"/>
  <c r="H104" i="1"/>
  <c r="F104" i="1"/>
  <c r="O104" i="1"/>
  <c r="G104" i="1"/>
  <c r="M104" i="1"/>
  <c r="J23" i="1"/>
  <c r="O23" i="1"/>
  <c r="M23" i="1"/>
  <c r="Q23" i="1"/>
  <c r="F23" i="1"/>
  <c r="E23" i="1"/>
  <c r="I23" i="1"/>
  <c r="N23" i="1"/>
  <c r="H23" i="1"/>
  <c r="G23" i="1"/>
  <c r="M73" i="1"/>
  <c r="E73" i="1"/>
  <c r="Q73" i="1"/>
  <c r="N73" i="1"/>
  <c r="G73" i="1"/>
  <c r="J73" i="1"/>
  <c r="F73" i="1"/>
  <c r="I73" i="1"/>
  <c r="H73" i="1"/>
  <c r="O73" i="1"/>
  <c r="N18" i="1"/>
  <c r="Q18" i="1"/>
  <c r="O18" i="1"/>
  <c r="J18" i="1"/>
  <c r="I18" i="1"/>
  <c r="H18" i="1"/>
  <c r="F18" i="1"/>
  <c r="M18" i="1"/>
  <c r="E18" i="1"/>
  <c r="G18" i="1"/>
  <c r="I85" i="1"/>
  <c r="N85" i="1"/>
  <c r="M85" i="1"/>
  <c r="J85" i="1"/>
  <c r="Q85" i="1"/>
  <c r="H85" i="1"/>
  <c r="G85" i="1"/>
  <c r="E85" i="1"/>
  <c r="O85" i="1"/>
  <c r="F85" i="1"/>
  <c r="J70" i="1"/>
  <c r="I70" i="1"/>
  <c r="M70" i="1"/>
  <c r="N70" i="1"/>
  <c r="O70" i="1"/>
  <c r="H70" i="1"/>
  <c r="F70" i="1"/>
  <c r="E70" i="1"/>
  <c r="Q70" i="1"/>
  <c r="G70" i="1"/>
  <c r="I62" i="1"/>
  <c r="O62" i="1"/>
  <c r="N62" i="1"/>
  <c r="J62" i="1"/>
  <c r="M62" i="1"/>
  <c r="H62" i="1"/>
  <c r="G62" i="1"/>
  <c r="Q62" i="1"/>
  <c r="F62" i="1"/>
  <c r="E62" i="1"/>
  <c r="O94" i="1"/>
  <c r="N94" i="1"/>
  <c r="H94" i="1"/>
  <c r="M94" i="1"/>
  <c r="G94" i="1"/>
  <c r="E94" i="1"/>
  <c r="F94" i="1"/>
  <c r="J94" i="1"/>
  <c r="I94" i="1"/>
  <c r="Q94" i="1"/>
  <c r="H75" i="1"/>
  <c r="N75" i="1"/>
  <c r="M75" i="1"/>
  <c r="I75" i="1"/>
  <c r="O75" i="1"/>
  <c r="F75" i="1"/>
  <c r="Q75" i="1"/>
  <c r="E75" i="1"/>
  <c r="G75" i="1"/>
  <c r="J75" i="1"/>
  <c r="Q38" i="1"/>
  <c r="H38" i="1"/>
  <c r="F38" i="1"/>
  <c r="N38" i="1"/>
  <c r="M38" i="1"/>
  <c r="I38" i="1"/>
  <c r="J38" i="1"/>
  <c r="G38" i="1"/>
  <c r="E38" i="1"/>
  <c r="O38" i="1"/>
  <c r="O39" i="1"/>
  <c r="M39" i="1"/>
  <c r="I39" i="1"/>
  <c r="E39" i="1"/>
  <c r="Q39" i="1"/>
  <c r="F39" i="1"/>
  <c r="G39" i="1"/>
  <c r="H39" i="1"/>
  <c r="N39" i="1"/>
  <c r="J39" i="1"/>
  <c r="N77" i="1"/>
  <c r="F77" i="1"/>
  <c r="E77" i="1"/>
  <c r="I77" i="1"/>
  <c r="J77" i="1"/>
  <c r="Q77" i="1"/>
  <c r="M77" i="1"/>
  <c r="H77" i="1"/>
  <c r="O77" i="1"/>
  <c r="G77" i="1"/>
  <c r="M42" i="1"/>
  <c r="O42" i="1"/>
  <c r="N42" i="1"/>
  <c r="E42" i="1"/>
  <c r="J42" i="1"/>
  <c r="I42" i="1"/>
  <c r="F42" i="1"/>
  <c r="H42" i="1"/>
  <c r="Q42" i="1"/>
  <c r="G42" i="1"/>
  <c r="M71" i="1"/>
  <c r="N71" i="1"/>
  <c r="E71" i="1"/>
  <c r="Q71" i="1"/>
  <c r="H71" i="1"/>
  <c r="J71" i="1"/>
  <c r="G71" i="1"/>
  <c r="O71" i="1"/>
  <c r="I71" i="1"/>
  <c r="F71" i="1"/>
  <c r="M102" i="1"/>
  <c r="F102" i="1"/>
  <c r="N102" i="1"/>
  <c r="J102" i="1"/>
  <c r="E102" i="1"/>
  <c r="I102" i="1"/>
  <c r="Q102" i="1"/>
  <c r="H102" i="1"/>
  <c r="G102" i="1"/>
  <c r="O102" i="1"/>
  <c r="O13" i="1"/>
  <c r="Q13" i="1"/>
  <c r="M13" i="1"/>
  <c r="H13" i="1"/>
  <c r="E13" i="1"/>
  <c r="I13" i="1"/>
  <c r="F13" i="1"/>
  <c r="G13" i="1"/>
  <c r="N13" i="1"/>
  <c r="J13" i="1"/>
  <c r="Q19" i="1"/>
  <c r="J19" i="1"/>
  <c r="E19" i="1"/>
  <c r="I19" i="1"/>
  <c r="N19" i="1"/>
  <c r="M19" i="1"/>
  <c r="G19" i="1"/>
  <c r="H19" i="1"/>
  <c r="F19" i="1"/>
  <c r="O19" i="1"/>
  <c r="O47" i="1"/>
  <c r="Q47" i="1"/>
  <c r="H47" i="1"/>
  <c r="N47" i="1"/>
  <c r="G47" i="1"/>
  <c r="E47" i="1"/>
  <c r="J47" i="1"/>
  <c r="F47" i="1"/>
  <c r="I47" i="1"/>
  <c r="M47" i="1"/>
  <c r="M45" i="1"/>
  <c r="N45" i="1"/>
  <c r="J45" i="1"/>
  <c r="I45" i="1"/>
  <c r="H45" i="1"/>
  <c r="E45" i="1"/>
  <c r="Q45" i="1"/>
  <c r="G45" i="1"/>
  <c r="F45" i="1"/>
  <c r="O45" i="1"/>
  <c r="E41" i="1"/>
  <c r="O41" i="1"/>
  <c r="F41" i="1"/>
  <c r="N41" i="1"/>
  <c r="J41" i="1"/>
  <c r="Q41" i="1"/>
  <c r="G41" i="1"/>
  <c r="I41" i="1"/>
  <c r="O59" i="1"/>
  <c r="Q59" i="1"/>
  <c r="F59" i="1"/>
  <c r="E59" i="1"/>
  <c r="H59" i="1"/>
  <c r="J59" i="1"/>
  <c r="N59" i="1"/>
  <c r="I59" i="1"/>
  <c r="G59" i="1"/>
  <c r="M59" i="1"/>
  <c r="N66" i="1"/>
  <c r="E66" i="1"/>
  <c r="I66" i="1"/>
  <c r="G66" i="1"/>
  <c r="O66" i="1"/>
  <c r="M66" i="1"/>
  <c r="F66" i="1"/>
  <c r="H66" i="1"/>
  <c r="Q66" i="1"/>
  <c r="J66" i="1"/>
  <c r="F57" i="1"/>
  <c r="Q57" i="1"/>
  <c r="M57" i="1"/>
  <c r="J57" i="1"/>
  <c r="I57" i="1"/>
  <c r="H57" i="1"/>
  <c r="G57" i="1"/>
  <c r="E57" i="1"/>
  <c r="O57" i="1"/>
  <c r="N57" i="1"/>
  <c r="O91" i="1"/>
  <c r="N91" i="1"/>
  <c r="G91" i="1"/>
  <c r="J91" i="1"/>
  <c r="I91" i="1"/>
  <c r="E91" i="1"/>
  <c r="Q91" i="1"/>
  <c r="H91" i="1"/>
  <c r="F91" i="1"/>
  <c r="M91" i="1"/>
  <c r="O78" i="1"/>
  <c r="J78" i="1"/>
  <c r="E78" i="1"/>
  <c r="I78" i="1"/>
  <c r="Q78" i="1"/>
  <c r="F78" i="1"/>
  <c r="G78" i="1"/>
  <c r="H78" i="1"/>
  <c r="M78" i="1"/>
  <c r="N78" i="1"/>
  <c r="I14" i="1"/>
  <c r="M14" i="1"/>
  <c r="Q14" i="1"/>
  <c r="G14" i="1"/>
  <c r="O14" i="1"/>
  <c r="F14" i="1"/>
  <c r="E14" i="1"/>
  <c r="H14" i="1"/>
  <c r="J14" i="1"/>
  <c r="N14" i="1"/>
  <c r="M81" i="1"/>
  <c r="O81" i="1"/>
  <c r="E81" i="1"/>
  <c r="I81" i="1"/>
  <c r="J81" i="1"/>
  <c r="Q81" i="1"/>
  <c r="H81" i="1"/>
  <c r="N81" i="1"/>
  <c r="F81" i="1"/>
  <c r="G81" i="1"/>
  <c r="G22" i="1"/>
  <c r="Q22" i="1"/>
  <c r="H22" i="1"/>
  <c r="E22" i="1"/>
  <c r="N22" i="1"/>
  <c r="I22" i="1"/>
  <c r="M22" i="1"/>
  <c r="O22" i="1"/>
  <c r="F22" i="1"/>
  <c r="J22" i="1"/>
  <c r="O87" i="1"/>
  <c r="E87" i="1"/>
  <c r="N87" i="1"/>
  <c r="Q11" i="1"/>
  <c r="I11" i="1"/>
  <c r="J11" i="1"/>
  <c r="H11" i="1"/>
  <c r="E11" i="1"/>
  <c r="O11" i="1"/>
  <c r="M11" i="1"/>
  <c r="N11" i="1"/>
  <c r="G11" i="1"/>
  <c r="F11" i="1"/>
  <c r="N72" i="1"/>
  <c r="E72" i="1"/>
  <c r="M72" i="1"/>
  <c r="O72" i="1"/>
  <c r="G72" i="1"/>
  <c r="J72" i="1"/>
  <c r="I72" i="1"/>
  <c r="H72" i="1"/>
  <c r="Q72" i="1"/>
  <c r="F72" i="1"/>
  <c r="O44" i="1"/>
  <c r="J44" i="1"/>
  <c r="I44" i="1"/>
  <c r="M44" i="1"/>
  <c r="N44" i="1"/>
  <c r="Q44" i="1"/>
  <c r="H44" i="1"/>
  <c r="F44" i="1"/>
  <c r="G44" i="1"/>
  <c r="E44" i="1"/>
  <c r="O83" i="1"/>
  <c r="G83" i="1"/>
  <c r="H83" i="1"/>
  <c r="M83" i="1"/>
  <c r="E83" i="1"/>
  <c r="J83" i="1"/>
  <c r="I83" i="1"/>
  <c r="F83" i="1"/>
  <c r="Q83" i="1"/>
  <c r="N83" i="1"/>
  <c r="G98" i="1"/>
  <c r="H98" i="1"/>
  <c r="J98" i="1"/>
  <c r="Q98" i="1"/>
  <c r="I98" i="1"/>
  <c r="N98" i="1"/>
  <c r="F98" i="1"/>
  <c r="O98" i="1"/>
  <c r="M98" i="1"/>
  <c r="E98" i="1"/>
  <c r="N67" i="1"/>
  <c r="O67" i="1"/>
  <c r="E67" i="1"/>
  <c r="O95" i="1"/>
  <c r="Q95" i="1"/>
  <c r="J95" i="1"/>
  <c r="G95" i="1"/>
  <c r="I95" i="1"/>
  <c r="H95" i="1"/>
  <c r="F95" i="1"/>
  <c r="M95" i="1"/>
  <c r="E95" i="1"/>
  <c r="N95" i="1"/>
  <c r="O61" i="1"/>
  <c r="F61" i="1"/>
  <c r="N61" i="1"/>
  <c r="E61" i="1"/>
  <c r="Q61" i="1"/>
  <c r="H61" i="1"/>
  <c r="M61" i="1"/>
  <c r="G61" i="1"/>
  <c r="J61" i="1"/>
  <c r="I61" i="1"/>
  <c r="J107" i="1"/>
  <c r="N107" i="1"/>
  <c r="E107" i="1"/>
  <c r="F107" i="1"/>
  <c r="O107" i="1"/>
  <c r="I107" i="1"/>
  <c r="G107" i="1"/>
  <c r="H107" i="1"/>
  <c r="Q107" i="1"/>
  <c r="M107" i="1"/>
  <c r="D110" i="1"/>
  <c r="D111" i="1" s="1"/>
  <c r="P26" i="1" l="1"/>
  <c r="P99" i="1"/>
  <c r="K68" i="1"/>
  <c r="K23" i="1"/>
  <c r="P77" i="1"/>
  <c r="K80" i="1"/>
  <c r="P57" i="1"/>
  <c r="P18" i="1"/>
  <c r="K37" i="1"/>
  <c r="K101" i="1"/>
  <c r="K15" i="1"/>
  <c r="K52" i="1"/>
  <c r="P100" i="1"/>
  <c r="K63" i="1"/>
  <c r="P52" i="1"/>
  <c r="K26" i="1"/>
  <c r="P96" i="1"/>
  <c r="K44" i="1"/>
  <c r="P95" i="1"/>
  <c r="P107" i="1"/>
  <c r="K46" i="1"/>
  <c r="P51" i="1"/>
  <c r="K41" i="1"/>
  <c r="P38" i="1"/>
  <c r="K85" i="1"/>
  <c r="K11" i="1"/>
  <c r="P54" i="1"/>
  <c r="K74" i="1"/>
  <c r="P87" i="1"/>
  <c r="K57" i="1"/>
  <c r="P59" i="1"/>
  <c r="P94" i="1"/>
  <c r="P69" i="1"/>
  <c r="P17" i="1"/>
  <c r="P79" i="1"/>
  <c r="P29" i="1"/>
  <c r="P80" i="1"/>
  <c r="K99" i="1"/>
  <c r="K91" i="1"/>
  <c r="P19" i="1"/>
  <c r="K77" i="1"/>
  <c r="K104" i="1"/>
  <c r="P32" i="1"/>
  <c r="K60" i="1"/>
  <c r="K97" i="1"/>
  <c r="K54" i="1"/>
  <c r="P36" i="1"/>
  <c r="K35" i="1"/>
  <c r="K61" i="1"/>
  <c r="K47" i="1"/>
  <c r="K73" i="1"/>
  <c r="K79" i="1"/>
  <c r="K88" i="1"/>
  <c r="K29" i="1"/>
  <c r="K108" i="1"/>
  <c r="P103" i="1"/>
  <c r="P25" i="1"/>
  <c r="P21" i="1"/>
  <c r="K109" i="1"/>
  <c r="P20" i="1"/>
  <c r="K65" i="1"/>
  <c r="P15" i="1"/>
  <c r="P108" i="1"/>
  <c r="K34" i="1"/>
  <c r="K95" i="1"/>
  <c r="P83" i="1"/>
  <c r="K72" i="1"/>
  <c r="K102" i="1"/>
  <c r="P76" i="1"/>
  <c r="P98" i="1"/>
  <c r="P41" i="1"/>
  <c r="P33" i="1"/>
  <c r="K84" i="1"/>
  <c r="P22" i="1"/>
  <c r="K59" i="1"/>
  <c r="K27" i="1"/>
  <c r="P40" i="1"/>
  <c r="P81" i="1"/>
  <c r="P14" i="1"/>
  <c r="P47" i="1"/>
  <c r="P71" i="1"/>
  <c r="K39" i="1"/>
  <c r="K18" i="1"/>
  <c r="K58" i="1"/>
  <c r="K17" i="1"/>
  <c r="K90" i="1"/>
  <c r="K12" i="1"/>
  <c r="P92" i="1"/>
  <c r="K51" i="1"/>
  <c r="K28" i="1"/>
  <c r="K100" i="1"/>
  <c r="K93" i="1"/>
  <c r="P82" i="1"/>
  <c r="P43" i="1"/>
  <c r="P56" i="1"/>
  <c r="P45" i="1"/>
  <c r="K87" i="1"/>
  <c r="P75" i="1"/>
  <c r="K69" i="1"/>
  <c r="P63" i="1"/>
  <c r="P24" i="1"/>
  <c r="P90" i="1"/>
  <c r="P31" i="1"/>
  <c r="K53" i="1"/>
  <c r="P37" i="1"/>
  <c r="P109" i="1"/>
  <c r="K96" i="1"/>
  <c r="K89" i="1"/>
  <c r="K14" i="1"/>
  <c r="K66" i="1"/>
  <c r="K13" i="1"/>
  <c r="K62" i="1"/>
  <c r="P23" i="1"/>
  <c r="P104" i="1"/>
  <c r="P64" i="1"/>
  <c r="P60" i="1"/>
  <c r="K31" i="1"/>
  <c r="P28" i="1"/>
  <c r="P53" i="1"/>
  <c r="K36" i="1"/>
  <c r="K82" i="1"/>
  <c r="K21" i="1"/>
  <c r="P74" i="1"/>
  <c r="P73" i="1"/>
  <c r="K83" i="1"/>
  <c r="P11" i="1"/>
  <c r="K22" i="1"/>
  <c r="P78" i="1"/>
  <c r="K45" i="1"/>
  <c r="P13" i="1"/>
  <c r="P42" i="1"/>
  <c r="K75" i="1"/>
  <c r="K94" i="1"/>
  <c r="P62" i="1"/>
  <c r="P85" i="1"/>
  <c r="K32" i="1"/>
  <c r="P58" i="1"/>
  <c r="P49" i="1"/>
  <c r="K86" i="1"/>
  <c r="P86" i="1"/>
  <c r="K76" i="1"/>
  <c r="K24" i="1"/>
  <c r="P50" i="1"/>
  <c r="P16" i="1"/>
  <c r="P88" i="1"/>
  <c r="P46" i="1"/>
  <c r="P106" i="1"/>
  <c r="K33" i="1"/>
  <c r="P30" i="1"/>
  <c r="K56" i="1"/>
  <c r="K20" i="1"/>
  <c r="P67" i="1"/>
  <c r="P102" i="1"/>
  <c r="P89" i="1"/>
  <c r="P44" i="1"/>
  <c r="K81" i="1"/>
  <c r="K78" i="1"/>
  <c r="P91" i="1"/>
  <c r="K19" i="1"/>
  <c r="K42" i="1"/>
  <c r="K38" i="1"/>
  <c r="K70" i="1"/>
  <c r="K105" i="1"/>
  <c r="K64" i="1"/>
  <c r="P55" i="1"/>
  <c r="K92" i="1"/>
  <c r="K50" i="1"/>
  <c r="K16" i="1"/>
  <c r="P97" i="1"/>
  <c r="K106" i="1"/>
  <c r="P27" i="1"/>
  <c r="P93" i="1"/>
  <c r="P35" i="1"/>
  <c r="P84" i="1"/>
  <c r="P48" i="1"/>
  <c r="K25" i="1"/>
  <c r="P65" i="1"/>
  <c r="P39" i="1"/>
  <c r="K67" i="1"/>
  <c r="K107" i="1"/>
  <c r="P61" i="1"/>
  <c r="K98" i="1"/>
  <c r="P72" i="1"/>
  <c r="P66" i="1"/>
  <c r="K71" i="1"/>
  <c r="P70" i="1"/>
  <c r="K49" i="1"/>
  <c r="P105" i="1"/>
  <c r="K55" i="1"/>
  <c r="P12" i="1"/>
  <c r="P34" i="1"/>
  <c r="K30" i="1"/>
  <c r="K43" i="1"/>
  <c r="K40" i="1"/>
  <c r="K48" i="1"/>
  <c r="P101" i="1"/>
  <c r="P68" i="1"/>
  <c r="K103" i="1"/>
  <c r="I110" i="1"/>
  <c r="O110" i="1"/>
  <c r="N110" i="1"/>
  <c r="G110" i="1"/>
  <c r="F110" i="1"/>
  <c r="E110" i="1"/>
  <c r="Q110" i="1"/>
  <c r="M110" i="1"/>
  <c r="H110" i="1"/>
  <c r="K110" i="1" l="1"/>
  <c r="P110" i="1"/>
  <c r="M111" i="1" l="1"/>
  <c r="O111" i="1"/>
  <c r="H111" i="1"/>
  <c r="P111" i="1"/>
  <c r="Q111" i="1"/>
  <c r="E111" i="1"/>
  <c r="F111" i="1"/>
  <c r="N111" i="1"/>
  <c r="I111" i="1"/>
  <c r="G111" i="1"/>
  <c r="K111" i="1"/>
  <c r="J110" i="1"/>
  <c r="J111" i="1" s="1"/>
</calcChain>
</file>

<file path=xl/sharedStrings.xml><?xml version="1.0" encoding="utf-8"?>
<sst xmlns="http://schemas.openxmlformats.org/spreadsheetml/2006/main" count="135" uniqueCount="132">
  <si>
    <t>Membership Goup: Sheriffs and Deputies</t>
  </si>
  <si>
    <t>DEFERRED INFLOWS OF RESOURCES</t>
  </si>
  <si>
    <t>(Excluding Employer Specific Amounts) *</t>
  </si>
  <si>
    <t>Employer ID #</t>
  </si>
  <si>
    <t>Employer Name</t>
  </si>
  <si>
    <t>Net Pension Liability (NPL)/ (Asset)</t>
  </si>
  <si>
    <t>Differences Between Expected and Actual Experience</t>
  </si>
  <si>
    <t>Changes of Assumptions</t>
  </si>
  <si>
    <t>Total Deferred Inflows of Resources</t>
  </si>
  <si>
    <t xml:space="preserve">     Total for all entities</t>
  </si>
  <si>
    <t>Measurement Date: 6/30/2015</t>
  </si>
  <si>
    <t>(Excluding Employer Specific Amounts)*</t>
  </si>
  <si>
    <t>Employer Allocation Percentage **</t>
  </si>
  <si>
    <t>Difference Between Projected and Actual Investment Earnings on Pension Plan Investments</t>
  </si>
  <si>
    <t>Total Proportionate Share of Allocable Plan Pension Expense</t>
  </si>
  <si>
    <r>
      <t xml:space="preserve">    </t>
    </r>
    <r>
      <rPr>
        <u/>
        <sz val="10"/>
        <color indexed="8"/>
        <rFont val="Bookman Old Style"/>
        <family val="1"/>
      </rPr>
      <t/>
    </r>
  </si>
  <si>
    <t xml:space="preserve">      </t>
  </si>
  <si>
    <t>01201</t>
  </si>
  <si>
    <t>ADAIR COUNTY</t>
  </si>
  <si>
    <t>02201</t>
  </si>
  <si>
    <t>ADAMS COUNTY</t>
  </si>
  <si>
    <t>03201</t>
  </si>
  <si>
    <t>ALLAMAKEE COUNTY</t>
  </si>
  <si>
    <t>04208</t>
  </si>
  <si>
    <t>APPANOOSE COUNTY SHERIFF'S DEPT</t>
  </si>
  <si>
    <t>05201</t>
  </si>
  <si>
    <t>AUDUBON COUNTY</t>
  </si>
  <si>
    <t>06201</t>
  </si>
  <si>
    <t>BENTON COUNTY</t>
  </si>
  <si>
    <t>07201</t>
  </si>
  <si>
    <t>BLACK HAWK COUNTY</t>
  </si>
  <si>
    <t>08201</t>
  </si>
  <si>
    <t>BOONE COUNTY</t>
  </si>
  <si>
    <t>09201</t>
  </si>
  <si>
    <t>BREMER COUNTY</t>
  </si>
  <si>
    <t>BUCHANAN COUNTY</t>
  </si>
  <si>
    <t>BUENA VISTA COUNTY</t>
  </si>
  <si>
    <t>BUTLER COUNTY</t>
  </si>
  <si>
    <t>CALHOUN COUNTY</t>
  </si>
  <si>
    <t>CARROLL COUNTY</t>
  </si>
  <si>
    <t>CASS COUNTY</t>
  </si>
  <si>
    <t>CEDAR COUNTY</t>
  </si>
  <si>
    <t>CERRO GORDO COUNTY</t>
  </si>
  <si>
    <t>CHEROKEE COUNTY</t>
  </si>
  <si>
    <t>CHICKASAW COUNTY</t>
  </si>
  <si>
    <t>CLARKE COUNTY</t>
  </si>
  <si>
    <t>CLAY COUNTY</t>
  </si>
  <si>
    <t>CLAYTON COUNTY</t>
  </si>
  <si>
    <t>CLINTON COUNTY</t>
  </si>
  <si>
    <t>CRAWFORD COUNTY</t>
  </si>
  <si>
    <t>DALLAS COUNTY</t>
  </si>
  <si>
    <t>DAVIS COUNTY</t>
  </si>
  <si>
    <t>DECATUR COUNTY</t>
  </si>
  <si>
    <t>DELAWARE COUNTY</t>
  </si>
  <si>
    <t>DES MOINES COUNTY</t>
  </si>
  <si>
    <t>DICKINSON COUNTY</t>
  </si>
  <si>
    <t>DUBUQUE COUNTY</t>
  </si>
  <si>
    <t>EMMET COUNTY</t>
  </si>
  <si>
    <t>FAYETTE COUNTY</t>
  </si>
  <si>
    <t>FLOYD COUNTY</t>
  </si>
  <si>
    <t>FRANKLIN COUNTY</t>
  </si>
  <si>
    <t>FREMONT COUNTY</t>
  </si>
  <si>
    <t>GREENE COUNTY</t>
  </si>
  <si>
    <t>GRUNDY COUNTY</t>
  </si>
  <si>
    <t>GUTHRIE COUNTY</t>
  </si>
  <si>
    <t>HAMILTON COUNTY</t>
  </si>
  <si>
    <t>HANCOCK COUNTY</t>
  </si>
  <si>
    <t>HARDIN COUNTY</t>
  </si>
  <si>
    <t>HARRISON COUNTY</t>
  </si>
  <si>
    <t>HENRY COUNTY</t>
  </si>
  <si>
    <t>HOWARD COUNTY</t>
  </si>
  <si>
    <t>HUMBOLDT COUNTY</t>
  </si>
  <si>
    <t>IDA COUNTY</t>
  </si>
  <si>
    <t>IOWA COUNTY</t>
  </si>
  <si>
    <t>JACKSON COUNTY</t>
  </si>
  <si>
    <t>JASPER COUNTY</t>
  </si>
  <si>
    <t>JEFFERSON COUNTY</t>
  </si>
  <si>
    <t>JOHNSON COUNTY</t>
  </si>
  <si>
    <t>JONES COUNTY</t>
  </si>
  <si>
    <t>KEOKUK COUNTY</t>
  </si>
  <si>
    <t>KOSSUTH COUNTY</t>
  </si>
  <si>
    <t>LEE COUNTY</t>
  </si>
  <si>
    <t>LINN COUNTY SHERIFF'S DEPARTMENT</t>
  </si>
  <si>
    <t>LOUISA COUNTY</t>
  </si>
  <si>
    <t>LUCAS COUNTY</t>
  </si>
  <si>
    <t>LYON COUNTY</t>
  </si>
  <si>
    <t>MADISON COUNTY</t>
  </si>
  <si>
    <t>MAHASKA COUNTY</t>
  </si>
  <si>
    <t>MARION COUNTY</t>
  </si>
  <si>
    <t>MARSHALL COUNTY</t>
  </si>
  <si>
    <t>MILLS COUNTY</t>
  </si>
  <si>
    <t>MITCHELL COUNTY SHERIFF'S DEPT</t>
  </si>
  <si>
    <t>MONONA COUNTY</t>
  </si>
  <si>
    <t>MONROE COUNTY</t>
  </si>
  <si>
    <t>MONTGOMERY COUNTY</t>
  </si>
  <si>
    <t>MUSCATINE COUNTY</t>
  </si>
  <si>
    <t>O'BRIEN COUNTY</t>
  </si>
  <si>
    <t>OSCEOLA COUNTY</t>
  </si>
  <si>
    <t>PAGE COUNTY</t>
  </si>
  <si>
    <t>PALO ALTO COUNTY</t>
  </si>
  <si>
    <t>PLYMOUTH COUNTY</t>
  </si>
  <si>
    <t>POCAHONTAS COUNTY</t>
  </si>
  <si>
    <t>POLK COUNTY ADMINISTRATION OFFICE BLDG</t>
  </si>
  <si>
    <t>POTTAWATTAMIE COUNTY</t>
  </si>
  <si>
    <t>POWESHIEK COUNTY</t>
  </si>
  <si>
    <t>RINGGOLD COUNTY</t>
  </si>
  <si>
    <t>SAC COUNTY</t>
  </si>
  <si>
    <t>SCOTT COUNTY</t>
  </si>
  <si>
    <t>SHELBY COUNTY</t>
  </si>
  <si>
    <t>SIOUX COUNTY</t>
  </si>
  <si>
    <t>STORY COUNTY</t>
  </si>
  <si>
    <t>TAMA COUNTY</t>
  </si>
  <si>
    <t>TAYLOR COUNTY</t>
  </si>
  <si>
    <t>UNION COUNTY</t>
  </si>
  <si>
    <t>VAN BUREN COUNTY</t>
  </si>
  <si>
    <t>WAPELLO COUNTY</t>
  </si>
  <si>
    <t>WARREN COUNTY</t>
  </si>
  <si>
    <t>WASHINGTON COUNTY</t>
  </si>
  <si>
    <t>WAYNE COUNTY</t>
  </si>
  <si>
    <t>WEBSTER COUNTY</t>
  </si>
  <si>
    <t>WINNEBAGO COUNTY</t>
  </si>
  <si>
    <t>WINNESHIEK COUNTY</t>
  </si>
  <si>
    <t>WOODBURY COUNTY</t>
  </si>
  <si>
    <t>WORTH COUNTY</t>
  </si>
  <si>
    <t>WRIGHT COUNTY</t>
  </si>
  <si>
    <t>Change in NPL due to 1% Decrease in the Actuarial Assumed Investment Return (6.00 %)</t>
  </si>
  <si>
    <t>Change in NPL due to 1% Increase in the Actuarial Assumed Investment Return (8.00%)</t>
  </si>
  <si>
    <t>DEFERRED OUTFLOWS OF RESOURCES</t>
  </si>
  <si>
    <t>Total Deferred Outflows of Resources</t>
  </si>
  <si>
    <t>2020 Actual Employer Contributions</t>
  </si>
  <si>
    <r>
      <t xml:space="preserve">* - Employer specific amounts excluded from this Schedule are the changes in proportion and differences between employer contributions and the proportionate share of contributions, as well as the related amortization as defined in paragraphs 54-55 of GASB Statement No. 68, </t>
    </r>
    <r>
      <rPr>
        <u/>
        <sz val="11"/>
        <color indexed="8"/>
        <rFont val="Bookman Old Style"/>
        <family val="1"/>
      </rPr>
      <t>Accounting and Financial Reporting for Pensions</t>
    </r>
    <r>
      <rPr>
        <sz val="11"/>
        <color indexed="8"/>
        <rFont val="Bookman Old Style"/>
        <family val="1"/>
      </rPr>
      <t>.</t>
    </r>
  </si>
  <si>
    <r>
      <t xml:space="preserve">** - The proportions in this spreadsheet are for this membership group only, not the proportions to use to compute the change in entity proportion for the Pension note which is included in the Notes to Financial Statements.  </t>
    </r>
    <r>
      <rPr>
        <u/>
        <sz val="11"/>
        <color indexed="8"/>
        <rFont val="Bookman Old Style"/>
        <family val="1"/>
      </rPr>
      <t>The Employer Calculation of Total Net Pension Liability/(Asset) and Proportion</t>
    </r>
    <r>
      <rPr>
        <sz val="11"/>
        <color indexed="8"/>
        <rFont val="Bookman Old Style"/>
        <family val="1"/>
      </rPr>
      <t xml:space="preserve"> workbook, which  is available on the IPERS website, details how to calculate an employer's proportion and net pension liability/(asset) to comply with GASB Statement No. 68.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</si>
</sst>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00%"/>
    <numFmt numFmtId="166" formatCode="_(&quot;$&quot;* #,##0_);_(&quot;$&quot;* \(#,##0\);_(&quot;$&quot;* &quot;-&quot;??_);_(@_)"/>
  </numFmts>
  <fonts count="13" x14ac:knownFonts="1">
    <font>
      <sz val="10"/>
      <color indexed="8"/>
      <name val="Arial"/>
      <family val="2"/>
    </font>
    <font>
      <sz val="10"/>
      <color indexed="8"/>
      <name val="Arial"/>
      <family val="2"/>
    </font>
    <font>
      <sz val="11"/>
      <color theme="1"/>
      <name val="Calibri"/>
      <family val="2"/>
      <scheme val="minor"/>
    </font>
    <font>
      <u/>
      <sz val="10"/>
      <color indexed="8"/>
      <name val="Bookman Old Style"/>
      <family val="1"/>
    </font>
    <font>
      <b/>
      <sz val="9"/>
      <color theme="1"/>
      <name val="Bookman Old Style"/>
      <family val="1"/>
    </font>
    <font>
      <sz val="9"/>
      <color indexed="8"/>
      <name val="Bookman Old Style"/>
      <family val="1"/>
    </font>
    <font>
      <b/>
      <sz val="9"/>
      <color indexed="8"/>
      <name val="Bookman Old Style"/>
      <family val="1"/>
    </font>
    <font>
      <b/>
      <sz val="10"/>
      <color indexed="8"/>
      <name val="Bookman Old Style"/>
      <family val="1"/>
    </font>
    <font>
      <sz val="10"/>
      <color indexed="8"/>
      <name val="Bookman Old Style"/>
      <family val="1"/>
    </font>
    <font>
      <sz val="11"/>
      <color indexed="8"/>
      <name val="Bookman Old Style"/>
      <family val="1"/>
    </font>
    <font>
      <sz val="12"/>
      <color indexed="8"/>
      <name val="Bookman Old Style"/>
      <family val="1"/>
    </font>
    <font>
      <u/>
      <sz val="11"/>
      <color indexed="8"/>
      <name val="Bookman Old Style"/>
      <family val="1"/>
    </font>
    <font>
      <b/>
      <sz val="12"/>
      <color indexed="8"/>
      <name val="Bookman Old Style"/>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double">
        <color indexed="64"/>
      </bottom>
      <diagonal/>
    </border>
    <border>
      <left/>
      <right/>
      <top style="medium">
        <color indexed="64"/>
      </top>
      <bottom style="double">
        <color indexed="64"/>
      </bottom>
      <diagonal/>
    </border>
    <border>
      <left/>
      <right/>
      <top/>
      <bottom style="medium">
        <color indexed="64"/>
      </bottom>
      <diagonal/>
    </border>
  </borders>
  <cellStyleXfs count="4">
    <xf numFmtId="0" fontId="0" fillId="0" borderId="0"/>
    <xf numFmtId="43" fontId="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164" fontId="4" fillId="0" borderId="0" xfId="1" applyNumberFormat="1" applyFont="1" applyFill="1" applyAlignment="1">
      <alignment horizontal="center"/>
    </xf>
    <xf numFmtId="164" fontId="5" fillId="0" borderId="0" xfId="1" applyNumberFormat="1" applyFont="1" applyFill="1" applyAlignment="1">
      <alignment horizontal="center"/>
    </xf>
    <xf numFmtId="164" fontId="6" fillId="0" borderId="3" xfId="1" applyNumberFormat="1" applyFont="1" applyFill="1" applyBorder="1" applyAlignment="1">
      <alignment horizontal="center"/>
    </xf>
    <xf numFmtId="164" fontId="6" fillId="0" borderId="0" xfId="1" applyNumberFormat="1" applyFont="1" applyFill="1" applyBorder="1" applyAlignment="1">
      <alignment horizontal="center"/>
    </xf>
    <xf numFmtId="164" fontId="7" fillId="0" borderId="1" xfId="1" applyNumberFormat="1" applyFont="1" applyFill="1" applyBorder="1" applyAlignment="1">
      <alignment horizontal="center"/>
    </xf>
    <xf numFmtId="0" fontId="8" fillId="0" borderId="0" xfId="0" applyFont="1" applyFill="1" applyAlignment="1">
      <alignment horizontal="left"/>
    </xf>
    <xf numFmtId="0" fontId="8" fillId="0" borderId="0" xfId="0" applyFont="1" applyFill="1" applyAlignment="1">
      <alignment horizontal="center"/>
    </xf>
    <xf numFmtId="164" fontId="8" fillId="0" borderId="0" xfId="1" applyNumberFormat="1" applyFont="1" applyFill="1" applyAlignment="1">
      <alignment horizontal="center"/>
    </xf>
    <xf numFmtId="164" fontId="7" fillId="0" borderId="0" xfId="1" applyNumberFormat="1" applyFont="1" applyFill="1" applyBorder="1" applyAlignment="1">
      <alignment horizontal="center"/>
    </xf>
    <xf numFmtId="164" fontId="5" fillId="0" borderId="0" xfId="1" applyNumberFormat="1" applyFont="1" applyFill="1" applyAlignment="1"/>
    <xf numFmtId="42" fontId="10" fillId="0" borderId="0" xfId="2" applyNumberFormat="1" applyFont="1" applyFill="1" applyAlignment="1"/>
    <xf numFmtId="41" fontId="10" fillId="0" borderId="0" xfId="1" applyNumberFormat="1" applyFont="1" applyFill="1" applyAlignment="1"/>
    <xf numFmtId="41" fontId="10" fillId="0" borderId="1" xfId="1" applyNumberFormat="1" applyFont="1" applyFill="1" applyBorder="1" applyAlignment="1"/>
    <xf numFmtId="41" fontId="10" fillId="0" borderId="2" xfId="1" applyNumberFormat="1" applyFont="1" applyFill="1" applyBorder="1" applyAlignment="1"/>
    <xf numFmtId="165" fontId="8" fillId="0" borderId="0" xfId="3" applyNumberFormat="1" applyFont="1" applyFill="1" applyAlignment="1"/>
    <xf numFmtId="164" fontId="8" fillId="0" borderId="0" xfId="1" applyNumberFormat="1" applyFont="1" applyFill="1" applyAlignment="1"/>
    <xf numFmtId="0" fontId="4" fillId="0" borderId="0" xfId="0" applyFont="1" applyFill="1" applyAlignment="1">
      <alignment horizontal="center"/>
    </xf>
    <xf numFmtId="165" fontId="4" fillId="0" borderId="0" xfId="3" applyNumberFormat="1" applyFont="1" applyFill="1" applyAlignment="1">
      <alignment horizontal="center"/>
    </xf>
    <xf numFmtId="0" fontId="5" fillId="0" borderId="0" xfId="0" applyFont="1" applyFill="1" applyAlignment="1"/>
    <xf numFmtId="0" fontId="4" fillId="0" borderId="0" xfId="0" applyFont="1" applyFill="1" applyAlignment="1">
      <alignment horizontal="left"/>
    </xf>
    <xf numFmtId="164" fontId="4" fillId="0" borderId="0" xfId="1" applyNumberFormat="1" applyFont="1" applyFill="1" applyAlignment="1">
      <alignment horizontal="left"/>
    </xf>
    <xf numFmtId="165" fontId="5" fillId="0" borderId="0" xfId="3" applyNumberFormat="1" applyFont="1" applyFill="1" applyAlignment="1"/>
    <xf numFmtId="0" fontId="8" fillId="0" borderId="1" xfId="0" applyFont="1" applyFill="1" applyBorder="1" applyAlignment="1">
      <alignment horizontal="center"/>
    </xf>
    <xf numFmtId="0" fontId="8" fillId="0" borderId="1" xfId="0" applyFont="1" applyFill="1" applyBorder="1" applyAlignment="1"/>
    <xf numFmtId="164" fontId="8" fillId="0" borderId="1" xfId="1" applyNumberFormat="1" applyFont="1" applyFill="1" applyBorder="1" applyAlignment="1"/>
    <xf numFmtId="165" fontId="8" fillId="0" borderId="1" xfId="3" applyNumberFormat="1" applyFont="1" applyFill="1" applyBorder="1" applyAlignment="1"/>
    <xf numFmtId="0" fontId="8" fillId="0" borderId="0" xfId="0" applyFont="1" applyFill="1" applyBorder="1" applyAlignment="1">
      <alignment horizontal="center"/>
    </xf>
    <xf numFmtId="0" fontId="8" fillId="0" borderId="0" xfId="0" applyFont="1" applyFill="1" applyBorder="1" applyAlignment="1"/>
    <xf numFmtId="164" fontId="8" fillId="0" borderId="0" xfId="1" applyNumberFormat="1" applyFont="1" applyFill="1" applyBorder="1" applyAlignment="1"/>
    <xf numFmtId="165" fontId="8" fillId="0" borderId="0" xfId="3" applyNumberFormat="1" applyFont="1" applyFill="1" applyBorder="1" applyAlignment="1"/>
    <xf numFmtId="49" fontId="10" fillId="0" borderId="0" xfId="0" applyNumberFormat="1" applyFont="1" applyFill="1" applyAlignment="1">
      <alignment horizontal="center"/>
    </xf>
    <xf numFmtId="49" fontId="10" fillId="0" borderId="0" xfId="0" applyNumberFormat="1" applyFont="1" applyFill="1" applyAlignment="1"/>
    <xf numFmtId="165" fontId="10" fillId="0" borderId="0" xfId="3" applyNumberFormat="1" applyFont="1" applyFill="1" applyAlignment="1"/>
    <xf numFmtId="0" fontId="10" fillId="0" borderId="0" xfId="0" applyFont="1" applyFill="1" applyAlignment="1"/>
    <xf numFmtId="41" fontId="10" fillId="0" borderId="0" xfId="0" applyNumberFormat="1" applyFont="1" applyFill="1" applyAlignment="1"/>
    <xf numFmtId="41" fontId="10" fillId="0" borderId="1" xfId="0" applyNumberFormat="1" applyFont="1" applyFill="1" applyBorder="1" applyAlignment="1"/>
    <xf numFmtId="165" fontId="10" fillId="0" borderId="1" xfId="3" applyNumberFormat="1" applyFont="1" applyFill="1" applyBorder="1" applyAlignment="1"/>
    <xf numFmtId="0" fontId="10" fillId="0" borderId="0" xfId="0" applyFont="1" applyFill="1" applyBorder="1" applyAlignment="1"/>
    <xf numFmtId="42" fontId="10" fillId="0" borderId="2" xfId="2" applyNumberFormat="1" applyFont="1" applyFill="1" applyBorder="1" applyAlignment="1"/>
    <xf numFmtId="165" fontId="10" fillId="0" borderId="2" xfId="3" applyNumberFormat="1" applyFont="1" applyFill="1" applyBorder="1" applyAlignment="1"/>
    <xf numFmtId="166" fontId="10" fillId="0" borderId="2" xfId="2" applyNumberFormat="1" applyFont="1" applyFill="1" applyBorder="1" applyAlignment="1"/>
    <xf numFmtId="0" fontId="8" fillId="0" borderId="0" xfId="0" applyFont="1" applyFill="1" applyAlignment="1"/>
    <xf numFmtId="166" fontId="8" fillId="0" borderId="0" xfId="2" applyNumberFormat="1" applyFont="1" applyFill="1" applyBorder="1" applyAlignment="1"/>
    <xf numFmtId="164" fontId="9" fillId="0" borderId="0" xfId="1" applyNumberFormat="1" applyFont="1" applyFill="1" applyAlignment="1"/>
    <xf numFmtId="0" fontId="9" fillId="0" borderId="0" xfId="0" applyFont="1" applyFill="1" applyAlignment="1"/>
    <xf numFmtId="0" fontId="5" fillId="0" borderId="0" xfId="0" applyFont="1" applyFill="1" applyAlignment="1">
      <alignment horizontal="center"/>
    </xf>
    <xf numFmtId="0" fontId="6" fillId="0" borderId="0" xfId="0" applyFont="1" applyFill="1" applyAlignment="1">
      <alignment horizontal="center"/>
    </xf>
    <xf numFmtId="165" fontId="6" fillId="0" borderId="3" xfId="3" applyNumberFormat="1" applyFont="1" applyFill="1" applyBorder="1" applyAlignment="1">
      <alignment horizontal="center"/>
    </xf>
    <xf numFmtId="49" fontId="5" fillId="0" borderId="0" xfId="0" applyNumberFormat="1" applyFont="1" applyFill="1" applyAlignment="1"/>
    <xf numFmtId="49" fontId="5" fillId="0" borderId="0" xfId="1" applyNumberFormat="1" applyFont="1" applyFill="1" applyAlignment="1"/>
    <xf numFmtId="49" fontId="5" fillId="0" borderId="0" xfId="3" applyNumberFormat="1" applyFont="1" applyFill="1" applyAlignment="1"/>
    <xf numFmtId="49" fontId="12" fillId="0" borderId="0" xfId="1" applyNumberFormat="1" applyFont="1" applyFill="1" applyAlignment="1"/>
    <xf numFmtId="49" fontId="10" fillId="0" borderId="0" xfId="1" applyNumberFormat="1" applyFont="1" applyFill="1" applyAlignment="1"/>
    <xf numFmtId="49" fontId="12" fillId="0" borderId="4" xfId="0" applyNumberFormat="1" applyFont="1" applyFill="1" applyBorder="1" applyAlignment="1">
      <alignment horizontal="center" wrapText="1"/>
    </xf>
    <xf numFmtId="49" fontId="12" fillId="0" borderId="4" xfId="0" applyNumberFormat="1" applyFont="1" applyFill="1" applyBorder="1" applyAlignment="1"/>
    <xf numFmtId="49" fontId="12" fillId="0" borderId="4" xfId="1" applyNumberFormat="1" applyFont="1" applyFill="1" applyBorder="1" applyAlignment="1">
      <alignment horizontal="center" wrapText="1"/>
    </xf>
    <xf numFmtId="49" fontId="12" fillId="0" borderId="4" xfId="3" applyNumberFormat="1" applyFont="1" applyFill="1" applyBorder="1" applyAlignment="1">
      <alignment horizontal="center" wrapText="1"/>
    </xf>
    <xf numFmtId="49" fontId="7" fillId="0" borderId="0" xfId="0" applyNumberFormat="1" applyFont="1" applyFill="1" applyAlignment="1"/>
    <xf numFmtId="0" fontId="9" fillId="0" borderId="0" xfId="0" applyFont="1" applyFill="1" applyAlignment="1">
      <alignment horizontal="left" wrapText="1"/>
    </xf>
    <xf numFmtId="49" fontId="12" fillId="0" borderId="1" xfId="1" applyNumberFormat="1" applyFont="1" applyFill="1" applyBorder="1" applyAlignment="1">
      <alignment horizontal="center"/>
    </xf>
    <xf numFmtId="49" fontId="12" fillId="0" borderId="1" xfId="1" applyNumberFormat="1" applyFont="1" applyFill="1" applyBorder="1" applyAlignment="1">
      <alignment horizontal="center" wrapText="1"/>
    </xf>
    <xf numFmtId="0" fontId="9" fillId="0" borderId="0" xfId="0" applyNumberFormat="1" applyFont="1" applyFill="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xdr:colOff>
      <xdr:row>5</xdr:row>
      <xdr:rowOff>27214</xdr:rowOff>
    </xdr:from>
    <xdr:to>
      <xdr:col>7</xdr:col>
      <xdr:colOff>0</xdr:colOff>
      <xdr:row>6</xdr:row>
      <xdr:rowOff>800100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20" y="332014"/>
          <a:ext cx="11689080" cy="1611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600">
              <a:latin typeface="Bookman Old Style" panose="02050604050505020204" pitchFamily="18" charset="0"/>
            </a:rPr>
            <a:t>Iowa Public Employees' Retirement System</a:t>
          </a:r>
        </a:p>
        <a:p>
          <a:pPr algn="ctr"/>
          <a:endParaRPr lang="en-US" sz="1600">
            <a:latin typeface="Bookman Old Style" panose="02050604050505020204" pitchFamily="18" charset="0"/>
          </a:endParaRPr>
        </a:p>
        <a:p>
          <a:pPr algn="ctr"/>
          <a:r>
            <a:rPr lang="en-US" sz="1600">
              <a:latin typeface="Bookman Old Style" panose="02050604050505020204" pitchFamily="18" charset="0"/>
            </a:rPr>
            <a:t>Schedule of Employer Allocations and Collective Pension Amounts Allocated by Employer -</a:t>
          </a:r>
        </a:p>
        <a:p>
          <a:pPr algn="ctr"/>
          <a:r>
            <a:rPr lang="en-US" sz="1600" b="1">
              <a:latin typeface="Bookman Old Style" panose="02050604050505020204" pitchFamily="18" charset="0"/>
            </a:rPr>
            <a:t>Sheriffs</a:t>
          </a:r>
          <a:r>
            <a:rPr lang="en-US" sz="1600" b="1" baseline="0">
              <a:latin typeface="Bookman Old Style" panose="02050604050505020204" pitchFamily="18" charset="0"/>
            </a:rPr>
            <a:t> and Deputies</a:t>
          </a:r>
          <a:r>
            <a:rPr lang="en-US" sz="1600" b="1">
              <a:latin typeface="Bookman Old Style" panose="02050604050505020204" pitchFamily="18" charset="0"/>
            </a:rPr>
            <a:t> Membership Group</a:t>
          </a:r>
        </a:p>
        <a:p>
          <a:pPr algn="ctr"/>
          <a:endParaRPr lang="en-US" sz="1800">
            <a:latin typeface="Bookman Old Style" panose="02050604050505020204" pitchFamily="18" charset="0"/>
          </a:endParaRPr>
        </a:p>
        <a:p>
          <a:pPr algn="ctr"/>
          <a:r>
            <a:rPr lang="en-US" sz="1600">
              <a:latin typeface="Bookman Old Style" panose="02050604050505020204" pitchFamily="18" charset="0"/>
            </a:rPr>
            <a:t>As of and for the year ended June 30, 2020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2692"/>
  <sheetViews>
    <sheetView tabSelected="1" topLeftCell="A19" zoomScaleNormal="100" workbookViewId="0">
      <selection activeCell="A8" sqref="A8"/>
    </sheetView>
  </sheetViews>
  <sheetFormatPr defaultColWidth="9.109375" defaultRowHeight="12" x14ac:dyDescent="0.25"/>
  <cols>
    <col min="1" max="1" width="13.88671875" style="46" customWidth="1"/>
    <col min="2" max="2" width="58.109375" style="46" bestFit="1" customWidth="1"/>
    <col min="3" max="3" width="18.88671875" style="2" customWidth="1"/>
    <col min="4" max="4" width="21.44140625" style="22" customWidth="1"/>
    <col min="5" max="5" width="17.6640625" style="2" customWidth="1"/>
    <col min="6" max="6" width="20.6640625" style="10" customWidth="1"/>
    <col min="7" max="7" width="19.88671875" style="10" customWidth="1"/>
    <col min="8" max="8" width="15.88671875" style="10" customWidth="1"/>
    <col min="9" max="9" width="18.33203125" style="10" customWidth="1"/>
    <col min="10" max="10" width="17" style="10" customWidth="1"/>
    <col min="11" max="11" width="15.77734375" style="10" customWidth="1"/>
    <col min="12" max="12" width="1.44140625" style="10" customWidth="1"/>
    <col min="13" max="13" width="16.33203125" style="10" customWidth="1"/>
    <col min="14" max="14" width="18.88671875" style="10" customWidth="1"/>
    <col min="15" max="16" width="16.77734375" style="10" customWidth="1"/>
    <col min="17" max="17" width="18" style="10" customWidth="1"/>
    <col min="18" max="16384" width="9.109375" style="19"/>
  </cols>
  <sheetData>
    <row r="1" spans="1:17" hidden="1" x14ac:dyDescent="0.25">
      <c r="A1" s="17"/>
      <c r="B1" s="17"/>
      <c r="C1" s="1"/>
      <c r="D1" s="18"/>
      <c r="E1" s="1"/>
      <c r="F1" s="1"/>
      <c r="G1" s="1"/>
      <c r="H1" s="1"/>
      <c r="I1" s="1"/>
      <c r="J1" s="1"/>
      <c r="K1" s="1"/>
      <c r="L1" s="1"/>
      <c r="M1" s="1"/>
      <c r="N1" s="1"/>
      <c r="O1" s="1"/>
      <c r="P1" s="1"/>
      <c r="Q1" s="1"/>
    </row>
    <row r="2" spans="1:17" hidden="1" x14ac:dyDescent="0.25">
      <c r="A2" s="20" t="s">
        <v>10</v>
      </c>
      <c r="B2" s="20"/>
      <c r="C2" s="21"/>
      <c r="D2" s="18"/>
      <c r="E2" s="1"/>
      <c r="F2" s="1"/>
      <c r="G2" s="1"/>
      <c r="H2" s="1"/>
      <c r="I2" s="1"/>
      <c r="J2" s="1"/>
      <c r="K2" s="1"/>
      <c r="L2" s="1"/>
      <c r="M2" s="1"/>
      <c r="N2" s="1"/>
      <c r="O2" s="1"/>
      <c r="P2" s="1"/>
      <c r="Q2" s="1"/>
    </row>
    <row r="3" spans="1:17" hidden="1" x14ac:dyDescent="0.25">
      <c r="A3" s="20" t="s">
        <v>0</v>
      </c>
      <c r="B3" s="20"/>
      <c r="C3" s="21"/>
      <c r="E3" s="10"/>
    </row>
    <row r="4" spans="1:17" x14ac:dyDescent="0.25">
      <c r="A4" s="20"/>
      <c r="B4" s="20"/>
      <c r="C4" s="21"/>
      <c r="E4" s="10"/>
    </row>
    <row r="5" spans="1:17" x14ac:dyDescent="0.25">
      <c r="A5" s="20"/>
      <c r="B5" s="20"/>
      <c r="C5" s="21"/>
      <c r="E5" s="10"/>
    </row>
    <row r="6" spans="1:17" s="49" customFormat="1" ht="66" customHeight="1" x14ac:dyDescent="0.3">
      <c r="C6" s="50"/>
      <c r="D6" s="51"/>
      <c r="E6" s="50"/>
      <c r="F6" s="50"/>
      <c r="G6" s="50"/>
      <c r="H6" s="61" t="s">
        <v>127</v>
      </c>
      <c r="I6" s="61"/>
      <c r="J6" s="61"/>
      <c r="K6" s="61"/>
      <c r="L6" s="52"/>
      <c r="M6" s="60" t="s">
        <v>1</v>
      </c>
      <c r="N6" s="60"/>
      <c r="O6" s="60"/>
      <c r="P6" s="60"/>
      <c r="Q6" s="53"/>
    </row>
    <row r="7" spans="1:17" s="49" customFormat="1" ht="63.6" customHeight="1" x14ac:dyDescent="0.3">
      <c r="C7" s="50"/>
      <c r="D7" s="51"/>
      <c r="E7" s="50"/>
      <c r="F7" s="50"/>
      <c r="G7" s="50"/>
      <c r="H7" s="61" t="s">
        <v>11</v>
      </c>
      <c r="I7" s="61"/>
      <c r="J7" s="61"/>
      <c r="K7" s="61"/>
      <c r="L7" s="52"/>
      <c r="M7" s="60" t="s">
        <v>2</v>
      </c>
      <c r="N7" s="60"/>
      <c r="O7" s="60"/>
      <c r="P7" s="60"/>
      <c r="Q7" s="53"/>
    </row>
    <row r="8" spans="1:17" s="58" customFormat="1" ht="133.80000000000001" customHeight="1" thickBot="1" x14ac:dyDescent="0.35">
      <c r="A8" s="54" t="s">
        <v>3</v>
      </c>
      <c r="B8" s="55" t="s">
        <v>4</v>
      </c>
      <c r="C8" s="56" t="s">
        <v>129</v>
      </c>
      <c r="D8" s="57" t="s">
        <v>12</v>
      </c>
      <c r="E8" s="56" t="s">
        <v>5</v>
      </c>
      <c r="F8" s="56" t="s">
        <v>125</v>
      </c>
      <c r="G8" s="56" t="s">
        <v>126</v>
      </c>
      <c r="H8" s="56" t="s">
        <v>6</v>
      </c>
      <c r="I8" s="56" t="s">
        <v>7</v>
      </c>
      <c r="J8" s="56" t="s">
        <v>13</v>
      </c>
      <c r="K8" s="56" t="s">
        <v>128</v>
      </c>
      <c r="L8" s="56"/>
      <c r="M8" s="56" t="s">
        <v>6</v>
      </c>
      <c r="N8" s="56" t="s">
        <v>7</v>
      </c>
      <c r="O8" s="56" t="s">
        <v>13</v>
      </c>
      <c r="P8" s="56" t="s">
        <v>8</v>
      </c>
      <c r="Q8" s="56" t="s">
        <v>14</v>
      </c>
    </row>
    <row r="9" spans="1:17" s="24" customFormat="1" ht="13.2" hidden="1" x14ac:dyDescent="0.25">
      <c r="A9" s="23"/>
      <c r="C9" s="25">
        <v>11608639.199999994</v>
      </c>
      <c r="D9" s="26">
        <v>1</v>
      </c>
      <c r="E9" s="5">
        <v>16301722</v>
      </c>
      <c r="F9" s="5">
        <v>111893883</v>
      </c>
      <c r="G9" s="5">
        <v>-63812992</v>
      </c>
      <c r="H9" s="5">
        <v>824104</v>
      </c>
      <c r="I9" s="5">
        <v>6677095</v>
      </c>
      <c r="J9" s="5">
        <v>22849318</v>
      </c>
      <c r="K9" s="5">
        <f>+H9+I9+J9</f>
        <v>30350517</v>
      </c>
      <c r="L9" s="5"/>
      <c r="M9" s="5">
        <v>1799686</v>
      </c>
      <c r="N9" s="5">
        <v>11782737</v>
      </c>
      <c r="O9" s="5">
        <v>13088564</v>
      </c>
      <c r="P9" s="5">
        <f>+M9+N9+O9</f>
        <v>26670987</v>
      </c>
      <c r="Q9" s="5">
        <v>10922925</v>
      </c>
    </row>
    <row r="10" spans="1:17" s="28" customFormat="1" ht="4.95" customHeight="1" x14ac:dyDescent="0.25">
      <c r="A10" s="27"/>
      <c r="C10" s="29"/>
      <c r="D10" s="30"/>
      <c r="E10" s="9"/>
      <c r="F10" s="9"/>
      <c r="G10" s="9"/>
      <c r="H10" s="9"/>
      <c r="I10" s="9"/>
      <c r="J10" s="9"/>
      <c r="K10" s="9"/>
      <c r="L10" s="9"/>
      <c r="M10" s="9"/>
      <c r="N10" s="9"/>
      <c r="O10" s="9"/>
      <c r="P10" s="9"/>
      <c r="Q10" s="9"/>
    </row>
    <row r="11" spans="1:17" s="34" customFormat="1" ht="25.05" customHeight="1" x14ac:dyDescent="0.3">
      <c r="A11" s="31" t="s">
        <v>17</v>
      </c>
      <c r="B11" s="32" t="s">
        <v>18</v>
      </c>
      <c r="C11" s="11">
        <v>36923.120000000003</v>
      </c>
      <c r="D11" s="33">
        <f t="shared" ref="D11:D42" si="0">+C11/$C$110</f>
        <v>3.1806587631735528E-3</v>
      </c>
      <c r="E11" s="11">
        <f>ROUND(D11*$E$9,0)</f>
        <v>51850</v>
      </c>
      <c r="F11" s="12">
        <f t="shared" ref="F11" si="1">ROUND(D11*$F$9,0)</f>
        <v>355896</v>
      </c>
      <c r="G11" s="12">
        <f t="shared" ref="G11" si="2">ROUND(D11*$G$9,0)</f>
        <v>-202967</v>
      </c>
      <c r="H11" s="12">
        <f>ROUND(D11*$H$9,0)</f>
        <v>2621</v>
      </c>
      <c r="I11" s="12">
        <f>ROUND(D11*$I$9,0)</f>
        <v>21238</v>
      </c>
      <c r="J11" s="12">
        <f>ROUND(D11*$J$9,0)</f>
        <v>72676</v>
      </c>
      <c r="K11" s="12">
        <f>ROUND(SUM(H11:J11),0)</f>
        <v>96535</v>
      </c>
      <c r="L11" s="12"/>
      <c r="M11" s="12">
        <f>ROUND(D11*$M$9,0)</f>
        <v>5724</v>
      </c>
      <c r="N11" s="12">
        <f>ROUND(D11*$N$9,0)</f>
        <v>37477</v>
      </c>
      <c r="O11" s="12">
        <f>ROUND(D11*$O$9,0)</f>
        <v>41630</v>
      </c>
      <c r="P11" s="12">
        <f>ROUND(SUM(M11:O11),0)</f>
        <v>84831</v>
      </c>
      <c r="Q11" s="12">
        <f>ROUND(D11*$Q$9,0)</f>
        <v>34742</v>
      </c>
    </row>
    <row r="12" spans="1:17" s="34" customFormat="1" ht="25.05" customHeight="1" x14ac:dyDescent="0.3">
      <c r="A12" s="31" t="s">
        <v>19</v>
      </c>
      <c r="B12" s="32" t="s">
        <v>20</v>
      </c>
      <c r="C12" s="35">
        <v>44720.82</v>
      </c>
      <c r="D12" s="33">
        <f t="shared" si="0"/>
        <v>3.8523740146907161E-3</v>
      </c>
      <c r="E12" s="12">
        <f t="shared" ref="E12:E75" si="3">ROUND(D12*$E$9,0)</f>
        <v>62800</v>
      </c>
      <c r="F12" s="12">
        <f t="shared" ref="F12:F75" si="4">ROUND(D12*$F$9,0)</f>
        <v>431057</v>
      </c>
      <c r="G12" s="12">
        <f t="shared" ref="G12:G75" si="5">ROUND(D12*$G$9,0)</f>
        <v>-245832</v>
      </c>
      <c r="H12" s="12">
        <f t="shared" ref="H12:H75" si="6">ROUND(D12*$H$9,0)</f>
        <v>3175</v>
      </c>
      <c r="I12" s="12">
        <f t="shared" ref="I12:I75" si="7">ROUND(D12*$I$9,0)</f>
        <v>25723</v>
      </c>
      <c r="J12" s="12">
        <f t="shared" ref="J12:J75" si="8">ROUND(D12*$J$9,0)</f>
        <v>88024</v>
      </c>
      <c r="K12" s="12">
        <f t="shared" ref="K12:K75" si="9">ROUND(SUM(H12:J12),0)</f>
        <v>116922</v>
      </c>
      <c r="L12" s="12"/>
      <c r="M12" s="12">
        <f t="shared" ref="M12:M75" si="10">ROUND(D12*$M$9,0)</f>
        <v>6933</v>
      </c>
      <c r="N12" s="12">
        <f t="shared" ref="N12:N75" si="11">ROUND(D12*$N$9,0)</f>
        <v>45392</v>
      </c>
      <c r="O12" s="12">
        <f t="shared" ref="O12:O75" si="12">ROUND(D12*$O$9,0)</f>
        <v>50422</v>
      </c>
      <c r="P12" s="12">
        <f t="shared" ref="P12:P75" si="13">ROUND(SUM(M12:O12),0)</f>
        <v>102747</v>
      </c>
      <c r="Q12" s="12">
        <f t="shared" ref="Q12:Q75" si="14">ROUND(D12*$Q$9,0)</f>
        <v>42079</v>
      </c>
    </row>
    <row r="13" spans="1:17" s="34" customFormat="1" ht="25.05" customHeight="1" x14ac:dyDescent="0.3">
      <c r="A13" s="31" t="s">
        <v>21</v>
      </c>
      <c r="B13" s="32" t="s">
        <v>22</v>
      </c>
      <c r="C13" s="35">
        <v>64570.59</v>
      </c>
      <c r="D13" s="33">
        <f t="shared" si="0"/>
        <v>5.562287610764923E-3</v>
      </c>
      <c r="E13" s="12">
        <f t="shared" si="3"/>
        <v>90675</v>
      </c>
      <c r="F13" s="12">
        <f t="shared" si="4"/>
        <v>622386</v>
      </c>
      <c r="G13" s="12">
        <f t="shared" si="5"/>
        <v>-354946</v>
      </c>
      <c r="H13" s="12">
        <f t="shared" si="6"/>
        <v>4584</v>
      </c>
      <c r="I13" s="12">
        <f t="shared" si="7"/>
        <v>37140</v>
      </c>
      <c r="J13" s="12">
        <f t="shared" si="8"/>
        <v>127094</v>
      </c>
      <c r="K13" s="12">
        <f t="shared" si="9"/>
        <v>168818</v>
      </c>
      <c r="L13" s="12"/>
      <c r="M13" s="12">
        <f t="shared" si="10"/>
        <v>10010</v>
      </c>
      <c r="N13" s="12">
        <f t="shared" si="11"/>
        <v>65539</v>
      </c>
      <c r="O13" s="12">
        <f t="shared" si="12"/>
        <v>72802</v>
      </c>
      <c r="P13" s="12">
        <f t="shared" si="13"/>
        <v>148351</v>
      </c>
      <c r="Q13" s="12">
        <f t="shared" si="14"/>
        <v>60756</v>
      </c>
    </row>
    <row r="14" spans="1:17" s="34" customFormat="1" ht="25.05" customHeight="1" x14ac:dyDescent="0.3">
      <c r="A14" s="31" t="s">
        <v>23</v>
      </c>
      <c r="B14" s="32" t="s">
        <v>24</v>
      </c>
      <c r="C14" s="35">
        <v>51343.58</v>
      </c>
      <c r="D14" s="33">
        <f t="shared" si="0"/>
        <v>4.422876714094106E-3</v>
      </c>
      <c r="E14" s="12">
        <f t="shared" si="3"/>
        <v>72101</v>
      </c>
      <c r="F14" s="12">
        <f t="shared" si="4"/>
        <v>494893</v>
      </c>
      <c r="G14" s="12">
        <f t="shared" si="5"/>
        <v>-282237</v>
      </c>
      <c r="H14" s="12">
        <f t="shared" si="6"/>
        <v>3645</v>
      </c>
      <c r="I14" s="12">
        <f t="shared" si="7"/>
        <v>29532</v>
      </c>
      <c r="J14" s="12">
        <f t="shared" si="8"/>
        <v>101060</v>
      </c>
      <c r="K14" s="12">
        <f t="shared" si="9"/>
        <v>134237</v>
      </c>
      <c r="L14" s="12"/>
      <c r="M14" s="12">
        <f t="shared" si="10"/>
        <v>7960</v>
      </c>
      <c r="N14" s="12">
        <f t="shared" si="11"/>
        <v>52114</v>
      </c>
      <c r="O14" s="12">
        <f t="shared" si="12"/>
        <v>57889</v>
      </c>
      <c r="P14" s="12">
        <f t="shared" si="13"/>
        <v>117963</v>
      </c>
      <c r="Q14" s="12">
        <f t="shared" si="14"/>
        <v>48311</v>
      </c>
    </row>
    <row r="15" spans="1:17" s="34" customFormat="1" ht="25.05" customHeight="1" x14ac:dyDescent="0.3">
      <c r="A15" s="31" t="s">
        <v>25</v>
      </c>
      <c r="B15" s="32" t="s">
        <v>26</v>
      </c>
      <c r="C15" s="35">
        <v>32061.18</v>
      </c>
      <c r="D15" s="33">
        <f t="shared" si="0"/>
        <v>2.76183792498263E-3</v>
      </c>
      <c r="E15" s="12">
        <f t="shared" si="3"/>
        <v>45023</v>
      </c>
      <c r="F15" s="12">
        <f t="shared" si="4"/>
        <v>309033</v>
      </c>
      <c r="G15" s="12">
        <f t="shared" si="5"/>
        <v>-176241</v>
      </c>
      <c r="H15" s="12">
        <f t="shared" si="6"/>
        <v>2276</v>
      </c>
      <c r="I15" s="12">
        <f t="shared" si="7"/>
        <v>18441</v>
      </c>
      <c r="J15" s="12">
        <f t="shared" si="8"/>
        <v>63106</v>
      </c>
      <c r="K15" s="12">
        <f t="shared" si="9"/>
        <v>83823</v>
      </c>
      <c r="L15" s="12"/>
      <c r="M15" s="12">
        <f t="shared" si="10"/>
        <v>4970</v>
      </c>
      <c r="N15" s="12">
        <f t="shared" si="11"/>
        <v>32542</v>
      </c>
      <c r="O15" s="12">
        <f t="shared" si="12"/>
        <v>36148</v>
      </c>
      <c r="P15" s="12">
        <f t="shared" si="13"/>
        <v>73660</v>
      </c>
      <c r="Q15" s="12">
        <f t="shared" si="14"/>
        <v>30167</v>
      </c>
    </row>
    <row r="16" spans="1:17" s="34" customFormat="1" ht="25.05" customHeight="1" x14ac:dyDescent="0.3">
      <c r="A16" s="31" t="s">
        <v>27</v>
      </c>
      <c r="B16" s="32" t="s">
        <v>28</v>
      </c>
      <c r="C16" s="35">
        <v>91094.39</v>
      </c>
      <c r="D16" s="33">
        <f t="shared" si="0"/>
        <v>7.8471204445737311E-3</v>
      </c>
      <c r="E16" s="12">
        <f t="shared" si="3"/>
        <v>127922</v>
      </c>
      <c r="F16" s="12">
        <f t="shared" si="4"/>
        <v>878045</v>
      </c>
      <c r="G16" s="12">
        <f t="shared" si="5"/>
        <v>-500748</v>
      </c>
      <c r="H16" s="12">
        <f t="shared" si="6"/>
        <v>6467</v>
      </c>
      <c r="I16" s="12">
        <f t="shared" si="7"/>
        <v>52396</v>
      </c>
      <c r="J16" s="12">
        <f t="shared" si="8"/>
        <v>179301</v>
      </c>
      <c r="K16" s="12">
        <f t="shared" si="9"/>
        <v>238164</v>
      </c>
      <c r="L16" s="12"/>
      <c r="M16" s="12">
        <f t="shared" si="10"/>
        <v>14122</v>
      </c>
      <c r="N16" s="12">
        <f t="shared" si="11"/>
        <v>92461</v>
      </c>
      <c r="O16" s="12">
        <f t="shared" si="12"/>
        <v>102708</v>
      </c>
      <c r="P16" s="12">
        <f t="shared" si="13"/>
        <v>209291</v>
      </c>
      <c r="Q16" s="12">
        <f t="shared" si="14"/>
        <v>85714</v>
      </c>
    </row>
    <row r="17" spans="1:17" s="34" customFormat="1" ht="25.05" customHeight="1" x14ac:dyDescent="0.3">
      <c r="A17" s="31" t="s">
        <v>29</v>
      </c>
      <c r="B17" s="32" t="s">
        <v>30</v>
      </c>
      <c r="C17" s="35">
        <v>495068.36</v>
      </c>
      <c r="D17" s="33">
        <f t="shared" si="0"/>
        <v>4.2646545514137456E-2</v>
      </c>
      <c r="E17" s="12">
        <f t="shared" si="3"/>
        <v>695212</v>
      </c>
      <c r="F17" s="12">
        <f t="shared" si="4"/>
        <v>4771888</v>
      </c>
      <c r="G17" s="12">
        <f t="shared" si="5"/>
        <v>-2721404</v>
      </c>
      <c r="H17" s="12">
        <f t="shared" si="6"/>
        <v>35145</v>
      </c>
      <c r="I17" s="12">
        <f t="shared" si="7"/>
        <v>284755</v>
      </c>
      <c r="J17" s="12">
        <f t="shared" si="8"/>
        <v>974444</v>
      </c>
      <c r="K17" s="12">
        <f t="shared" si="9"/>
        <v>1294344</v>
      </c>
      <c r="L17" s="12"/>
      <c r="M17" s="12">
        <f t="shared" si="10"/>
        <v>76750</v>
      </c>
      <c r="N17" s="12">
        <f t="shared" si="11"/>
        <v>502493</v>
      </c>
      <c r="O17" s="12">
        <f t="shared" si="12"/>
        <v>558182</v>
      </c>
      <c r="P17" s="12">
        <f t="shared" si="13"/>
        <v>1137425</v>
      </c>
      <c r="Q17" s="12">
        <f t="shared" si="14"/>
        <v>465825</v>
      </c>
    </row>
    <row r="18" spans="1:17" s="34" customFormat="1" ht="25.05" customHeight="1" x14ac:dyDescent="0.3">
      <c r="A18" s="31" t="s">
        <v>31</v>
      </c>
      <c r="B18" s="32" t="s">
        <v>32</v>
      </c>
      <c r="C18" s="35">
        <v>83996.05</v>
      </c>
      <c r="D18" s="33">
        <f t="shared" si="0"/>
        <v>7.2356499804042537E-3</v>
      </c>
      <c r="E18" s="12">
        <f t="shared" si="3"/>
        <v>117954</v>
      </c>
      <c r="F18" s="12">
        <f t="shared" si="4"/>
        <v>809625</v>
      </c>
      <c r="G18" s="12">
        <f t="shared" si="5"/>
        <v>-461728</v>
      </c>
      <c r="H18" s="12">
        <f t="shared" si="6"/>
        <v>5963</v>
      </c>
      <c r="I18" s="12">
        <f t="shared" si="7"/>
        <v>48313</v>
      </c>
      <c r="J18" s="12">
        <f t="shared" si="8"/>
        <v>165330</v>
      </c>
      <c r="K18" s="12">
        <f t="shared" si="9"/>
        <v>219606</v>
      </c>
      <c r="L18" s="12"/>
      <c r="M18" s="12">
        <f t="shared" si="10"/>
        <v>13022</v>
      </c>
      <c r="N18" s="12">
        <f t="shared" si="11"/>
        <v>85256</v>
      </c>
      <c r="O18" s="12">
        <f t="shared" si="12"/>
        <v>94704</v>
      </c>
      <c r="P18" s="12">
        <f t="shared" si="13"/>
        <v>192982</v>
      </c>
      <c r="Q18" s="12">
        <f t="shared" si="14"/>
        <v>79034</v>
      </c>
    </row>
    <row r="19" spans="1:17" s="34" customFormat="1" ht="25.05" customHeight="1" x14ac:dyDescent="0.3">
      <c r="A19" s="31" t="s">
        <v>33</v>
      </c>
      <c r="B19" s="32" t="s">
        <v>34</v>
      </c>
      <c r="C19" s="35">
        <v>97052.66</v>
      </c>
      <c r="D19" s="33">
        <f t="shared" si="0"/>
        <v>8.3603821540082033E-3</v>
      </c>
      <c r="E19" s="12">
        <f t="shared" si="3"/>
        <v>136289</v>
      </c>
      <c r="F19" s="12">
        <f t="shared" si="4"/>
        <v>935476</v>
      </c>
      <c r="G19" s="12">
        <f t="shared" si="5"/>
        <v>-533501</v>
      </c>
      <c r="H19" s="12">
        <f t="shared" si="6"/>
        <v>6890</v>
      </c>
      <c r="I19" s="12">
        <f t="shared" si="7"/>
        <v>55823</v>
      </c>
      <c r="J19" s="12">
        <f t="shared" si="8"/>
        <v>191029</v>
      </c>
      <c r="K19" s="12">
        <f t="shared" si="9"/>
        <v>253742</v>
      </c>
      <c r="L19" s="12"/>
      <c r="M19" s="12">
        <f t="shared" si="10"/>
        <v>15046</v>
      </c>
      <c r="N19" s="12">
        <f t="shared" si="11"/>
        <v>98508</v>
      </c>
      <c r="O19" s="12">
        <f t="shared" si="12"/>
        <v>109425</v>
      </c>
      <c r="P19" s="12">
        <f t="shared" si="13"/>
        <v>222979</v>
      </c>
      <c r="Q19" s="12">
        <f t="shared" si="14"/>
        <v>91320</v>
      </c>
    </row>
    <row r="20" spans="1:17" s="34" customFormat="1" ht="25.05" customHeight="1" x14ac:dyDescent="0.3">
      <c r="A20" s="31">
        <v>10201</v>
      </c>
      <c r="B20" s="32" t="s">
        <v>35</v>
      </c>
      <c r="C20" s="35">
        <v>78007.33</v>
      </c>
      <c r="D20" s="33">
        <f t="shared" si="0"/>
        <v>6.7197652245062495E-3</v>
      </c>
      <c r="E20" s="12">
        <f t="shared" si="3"/>
        <v>109544</v>
      </c>
      <c r="F20" s="12">
        <f t="shared" si="4"/>
        <v>751901</v>
      </c>
      <c r="G20" s="12">
        <f t="shared" si="5"/>
        <v>-428808</v>
      </c>
      <c r="H20" s="12">
        <f t="shared" si="6"/>
        <v>5538</v>
      </c>
      <c r="I20" s="12">
        <f t="shared" si="7"/>
        <v>44869</v>
      </c>
      <c r="J20" s="12">
        <f t="shared" si="8"/>
        <v>153542</v>
      </c>
      <c r="K20" s="12">
        <f t="shared" si="9"/>
        <v>203949</v>
      </c>
      <c r="L20" s="12"/>
      <c r="M20" s="12">
        <f t="shared" si="10"/>
        <v>12093</v>
      </c>
      <c r="N20" s="12">
        <f t="shared" si="11"/>
        <v>79177</v>
      </c>
      <c r="O20" s="12">
        <f t="shared" si="12"/>
        <v>87952</v>
      </c>
      <c r="P20" s="12">
        <f t="shared" si="13"/>
        <v>179222</v>
      </c>
      <c r="Q20" s="12">
        <f t="shared" si="14"/>
        <v>73399</v>
      </c>
    </row>
    <row r="21" spans="1:17" s="34" customFormat="1" ht="25.05" customHeight="1" x14ac:dyDescent="0.3">
      <c r="A21" s="31">
        <v>11201</v>
      </c>
      <c r="B21" s="32" t="s">
        <v>36</v>
      </c>
      <c r="C21" s="35">
        <v>94928.39</v>
      </c>
      <c r="D21" s="33">
        <f t="shared" si="0"/>
        <v>8.1773917135782841E-3</v>
      </c>
      <c r="E21" s="12">
        <f t="shared" si="3"/>
        <v>133306</v>
      </c>
      <c r="F21" s="12">
        <f t="shared" si="4"/>
        <v>915000</v>
      </c>
      <c r="G21" s="12">
        <f t="shared" si="5"/>
        <v>-521824</v>
      </c>
      <c r="H21" s="12">
        <f t="shared" si="6"/>
        <v>6739</v>
      </c>
      <c r="I21" s="12">
        <f t="shared" si="7"/>
        <v>54601</v>
      </c>
      <c r="J21" s="12">
        <f t="shared" si="8"/>
        <v>186848</v>
      </c>
      <c r="K21" s="12">
        <f t="shared" si="9"/>
        <v>248188</v>
      </c>
      <c r="L21" s="12"/>
      <c r="M21" s="12">
        <f t="shared" si="10"/>
        <v>14717</v>
      </c>
      <c r="N21" s="12">
        <f t="shared" si="11"/>
        <v>96352</v>
      </c>
      <c r="O21" s="12">
        <f t="shared" si="12"/>
        <v>107030</v>
      </c>
      <c r="P21" s="12">
        <f t="shared" si="13"/>
        <v>218099</v>
      </c>
      <c r="Q21" s="12">
        <f t="shared" si="14"/>
        <v>89321</v>
      </c>
    </row>
    <row r="22" spans="1:17" s="34" customFormat="1" ht="25.05" customHeight="1" x14ac:dyDescent="0.3">
      <c r="A22" s="31">
        <v>12201</v>
      </c>
      <c r="B22" s="32" t="s">
        <v>37</v>
      </c>
      <c r="C22" s="35">
        <v>71079.5</v>
      </c>
      <c r="D22" s="33">
        <f t="shared" si="0"/>
        <v>6.1229829591051494E-3</v>
      </c>
      <c r="E22" s="12">
        <f t="shared" si="3"/>
        <v>99815</v>
      </c>
      <c r="F22" s="12">
        <f t="shared" si="4"/>
        <v>685124</v>
      </c>
      <c r="G22" s="12">
        <f t="shared" si="5"/>
        <v>-390726</v>
      </c>
      <c r="H22" s="12">
        <f t="shared" si="6"/>
        <v>5046</v>
      </c>
      <c r="I22" s="12">
        <f t="shared" si="7"/>
        <v>40884</v>
      </c>
      <c r="J22" s="12">
        <f t="shared" si="8"/>
        <v>139906</v>
      </c>
      <c r="K22" s="12">
        <f t="shared" si="9"/>
        <v>185836</v>
      </c>
      <c r="L22" s="12"/>
      <c r="M22" s="12">
        <f t="shared" si="10"/>
        <v>11019</v>
      </c>
      <c r="N22" s="12">
        <f t="shared" si="11"/>
        <v>72145</v>
      </c>
      <c r="O22" s="12">
        <f t="shared" si="12"/>
        <v>80141</v>
      </c>
      <c r="P22" s="12">
        <f t="shared" si="13"/>
        <v>163305</v>
      </c>
      <c r="Q22" s="12">
        <f t="shared" si="14"/>
        <v>66881</v>
      </c>
    </row>
    <row r="23" spans="1:17" s="34" customFormat="1" ht="25.05" customHeight="1" x14ac:dyDescent="0.3">
      <c r="A23" s="31">
        <v>13201</v>
      </c>
      <c r="B23" s="32" t="s">
        <v>38</v>
      </c>
      <c r="C23" s="35">
        <v>44823.94</v>
      </c>
      <c r="D23" s="33">
        <f t="shared" si="0"/>
        <v>3.8612570541429201E-3</v>
      </c>
      <c r="E23" s="12">
        <f t="shared" si="3"/>
        <v>62945</v>
      </c>
      <c r="F23" s="12">
        <f t="shared" si="4"/>
        <v>432051</v>
      </c>
      <c r="G23" s="12">
        <f t="shared" si="5"/>
        <v>-246398</v>
      </c>
      <c r="H23" s="12">
        <f t="shared" si="6"/>
        <v>3182</v>
      </c>
      <c r="I23" s="12">
        <f t="shared" si="7"/>
        <v>25782</v>
      </c>
      <c r="J23" s="12">
        <f t="shared" si="8"/>
        <v>88227</v>
      </c>
      <c r="K23" s="12">
        <f t="shared" si="9"/>
        <v>117191</v>
      </c>
      <c r="L23" s="12"/>
      <c r="M23" s="12">
        <f t="shared" si="10"/>
        <v>6949</v>
      </c>
      <c r="N23" s="12">
        <f t="shared" si="11"/>
        <v>45496</v>
      </c>
      <c r="O23" s="12">
        <f t="shared" si="12"/>
        <v>50538</v>
      </c>
      <c r="P23" s="12">
        <f t="shared" si="13"/>
        <v>102983</v>
      </c>
      <c r="Q23" s="12">
        <f t="shared" si="14"/>
        <v>42176</v>
      </c>
    </row>
    <row r="24" spans="1:17" s="34" customFormat="1" ht="25.05" customHeight="1" x14ac:dyDescent="0.3">
      <c r="A24" s="31">
        <v>14201</v>
      </c>
      <c r="B24" s="32" t="s">
        <v>39</v>
      </c>
      <c r="C24" s="35">
        <v>58313.14</v>
      </c>
      <c r="D24" s="33">
        <f t="shared" si="0"/>
        <v>5.0232537160772497E-3</v>
      </c>
      <c r="E24" s="12">
        <f t="shared" si="3"/>
        <v>81888</v>
      </c>
      <c r="F24" s="12">
        <f t="shared" si="4"/>
        <v>562071</v>
      </c>
      <c r="G24" s="12">
        <f t="shared" si="5"/>
        <v>-320549</v>
      </c>
      <c r="H24" s="12">
        <f t="shared" si="6"/>
        <v>4140</v>
      </c>
      <c r="I24" s="12">
        <f t="shared" si="7"/>
        <v>33541</v>
      </c>
      <c r="J24" s="12">
        <f t="shared" si="8"/>
        <v>114778</v>
      </c>
      <c r="K24" s="12">
        <f t="shared" si="9"/>
        <v>152459</v>
      </c>
      <c r="L24" s="12"/>
      <c r="M24" s="12">
        <f t="shared" si="10"/>
        <v>9040</v>
      </c>
      <c r="N24" s="12">
        <f t="shared" si="11"/>
        <v>59188</v>
      </c>
      <c r="O24" s="12">
        <f t="shared" si="12"/>
        <v>65747</v>
      </c>
      <c r="P24" s="12">
        <f t="shared" si="13"/>
        <v>133975</v>
      </c>
      <c r="Q24" s="12">
        <f t="shared" si="14"/>
        <v>54869</v>
      </c>
    </row>
    <row r="25" spans="1:17" s="34" customFormat="1" ht="25.05" customHeight="1" x14ac:dyDescent="0.3">
      <c r="A25" s="31">
        <v>15201</v>
      </c>
      <c r="B25" s="32" t="s">
        <v>40</v>
      </c>
      <c r="C25" s="35">
        <v>58137.72</v>
      </c>
      <c r="D25" s="33">
        <f t="shared" si="0"/>
        <v>5.0081425564505472E-3</v>
      </c>
      <c r="E25" s="12">
        <f t="shared" si="3"/>
        <v>81641</v>
      </c>
      <c r="F25" s="12">
        <f t="shared" si="4"/>
        <v>560381</v>
      </c>
      <c r="G25" s="12">
        <f t="shared" si="5"/>
        <v>-319585</v>
      </c>
      <c r="H25" s="12">
        <f t="shared" si="6"/>
        <v>4127</v>
      </c>
      <c r="I25" s="12">
        <f t="shared" si="7"/>
        <v>33440</v>
      </c>
      <c r="J25" s="12">
        <f t="shared" si="8"/>
        <v>114433</v>
      </c>
      <c r="K25" s="12">
        <f t="shared" si="9"/>
        <v>152000</v>
      </c>
      <c r="L25" s="12"/>
      <c r="M25" s="12">
        <f t="shared" si="10"/>
        <v>9013</v>
      </c>
      <c r="N25" s="12">
        <f t="shared" si="11"/>
        <v>59010</v>
      </c>
      <c r="O25" s="12">
        <f t="shared" si="12"/>
        <v>65549</v>
      </c>
      <c r="P25" s="12">
        <f t="shared" si="13"/>
        <v>133572</v>
      </c>
      <c r="Q25" s="12">
        <f t="shared" si="14"/>
        <v>54704</v>
      </c>
    </row>
    <row r="26" spans="1:17" s="34" customFormat="1" ht="25.05" customHeight="1" x14ac:dyDescent="0.3">
      <c r="A26" s="31">
        <v>16201</v>
      </c>
      <c r="B26" s="32" t="s">
        <v>41</v>
      </c>
      <c r="C26" s="35">
        <v>94388.78</v>
      </c>
      <c r="D26" s="33">
        <f t="shared" si="0"/>
        <v>8.1309082291057891E-3</v>
      </c>
      <c r="E26" s="12">
        <f t="shared" si="3"/>
        <v>132548</v>
      </c>
      <c r="F26" s="12">
        <f t="shared" si="4"/>
        <v>909799</v>
      </c>
      <c r="G26" s="12">
        <f t="shared" si="5"/>
        <v>-518858</v>
      </c>
      <c r="H26" s="12">
        <f t="shared" si="6"/>
        <v>6701</v>
      </c>
      <c r="I26" s="12">
        <f t="shared" si="7"/>
        <v>54291</v>
      </c>
      <c r="J26" s="12">
        <f t="shared" si="8"/>
        <v>185786</v>
      </c>
      <c r="K26" s="12">
        <f t="shared" si="9"/>
        <v>246778</v>
      </c>
      <c r="L26" s="12"/>
      <c r="M26" s="12">
        <f t="shared" si="10"/>
        <v>14633</v>
      </c>
      <c r="N26" s="12">
        <f t="shared" si="11"/>
        <v>95804</v>
      </c>
      <c r="O26" s="12">
        <f t="shared" si="12"/>
        <v>106422</v>
      </c>
      <c r="P26" s="12">
        <f t="shared" si="13"/>
        <v>216859</v>
      </c>
      <c r="Q26" s="12">
        <f t="shared" si="14"/>
        <v>88813</v>
      </c>
    </row>
    <row r="27" spans="1:17" s="34" customFormat="1" ht="25.05" customHeight="1" x14ac:dyDescent="0.3">
      <c r="A27" s="31">
        <v>17201</v>
      </c>
      <c r="B27" s="32" t="s">
        <v>42</v>
      </c>
      <c r="C27" s="35">
        <v>133363.39000000001</v>
      </c>
      <c r="D27" s="33">
        <f t="shared" si="0"/>
        <v>1.148828796401908E-2</v>
      </c>
      <c r="E27" s="12">
        <f t="shared" si="3"/>
        <v>187279</v>
      </c>
      <c r="F27" s="12">
        <f t="shared" si="4"/>
        <v>1285469</v>
      </c>
      <c r="G27" s="12">
        <f t="shared" si="5"/>
        <v>-733102</v>
      </c>
      <c r="H27" s="12">
        <f t="shared" si="6"/>
        <v>9468</v>
      </c>
      <c r="I27" s="12">
        <f t="shared" si="7"/>
        <v>76708</v>
      </c>
      <c r="J27" s="12">
        <f t="shared" si="8"/>
        <v>262500</v>
      </c>
      <c r="K27" s="12">
        <f t="shared" si="9"/>
        <v>348676</v>
      </c>
      <c r="L27" s="12"/>
      <c r="M27" s="12">
        <f t="shared" si="10"/>
        <v>20675</v>
      </c>
      <c r="N27" s="12">
        <f t="shared" si="11"/>
        <v>135363</v>
      </c>
      <c r="O27" s="12">
        <f t="shared" si="12"/>
        <v>150365</v>
      </c>
      <c r="P27" s="12">
        <f t="shared" si="13"/>
        <v>306403</v>
      </c>
      <c r="Q27" s="12">
        <f t="shared" si="14"/>
        <v>125486</v>
      </c>
    </row>
    <row r="28" spans="1:17" s="34" customFormat="1" ht="25.05" customHeight="1" x14ac:dyDescent="0.3">
      <c r="A28" s="31">
        <v>18201</v>
      </c>
      <c r="B28" s="32" t="s">
        <v>43</v>
      </c>
      <c r="C28" s="35">
        <v>47031.59</v>
      </c>
      <c r="D28" s="33">
        <f t="shared" si="0"/>
        <v>4.0514300763176466E-3</v>
      </c>
      <c r="E28" s="12">
        <f t="shared" si="3"/>
        <v>66045</v>
      </c>
      <c r="F28" s="12">
        <f t="shared" si="4"/>
        <v>453330</v>
      </c>
      <c r="G28" s="12">
        <f t="shared" si="5"/>
        <v>-258534</v>
      </c>
      <c r="H28" s="12">
        <f t="shared" si="6"/>
        <v>3339</v>
      </c>
      <c r="I28" s="12">
        <f t="shared" si="7"/>
        <v>27052</v>
      </c>
      <c r="J28" s="12">
        <f t="shared" si="8"/>
        <v>92572</v>
      </c>
      <c r="K28" s="12">
        <f t="shared" si="9"/>
        <v>122963</v>
      </c>
      <c r="L28" s="12"/>
      <c r="M28" s="12">
        <f t="shared" si="10"/>
        <v>7291</v>
      </c>
      <c r="N28" s="12">
        <f t="shared" si="11"/>
        <v>47737</v>
      </c>
      <c r="O28" s="12">
        <f t="shared" si="12"/>
        <v>53027</v>
      </c>
      <c r="P28" s="12">
        <f t="shared" si="13"/>
        <v>108055</v>
      </c>
      <c r="Q28" s="12">
        <f t="shared" si="14"/>
        <v>44253</v>
      </c>
    </row>
    <row r="29" spans="1:17" s="34" customFormat="1" ht="25.05" customHeight="1" x14ac:dyDescent="0.3">
      <c r="A29" s="31">
        <v>19201</v>
      </c>
      <c r="B29" s="32" t="s">
        <v>44</v>
      </c>
      <c r="C29" s="35">
        <v>62582.83</v>
      </c>
      <c r="D29" s="33">
        <f t="shared" si="0"/>
        <v>5.3910565159092927E-3</v>
      </c>
      <c r="E29" s="12">
        <f t="shared" si="3"/>
        <v>87884</v>
      </c>
      <c r="F29" s="12">
        <f t="shared" si="4"/>
        <v>603226</v>
      </c>
      <c r="G29" s="12">
        <f t="shared" si="5"/>
        <v>-344019</v>
      </c>
      <c r="H29" s="12">
        <f t="shared" si="6"/>
        <v>4443</v>
      </c>
      <c r="I29" s="12">
        <f t="shared" si="7"/>
        <v>35997</v>
      </c>
      <c r="J29" s="12">
        <f t="shared" si="8"/>
        <v>123182</v>
      </c>
      <c r="K29" s="12">
        <f t="shared" si="9"/>
        <v>163622</v>
      </c>
      <c r="L29" s="12"/>
      <c r="M29" s="12">
        <f t="shared" si="10"/>
        <v>9702</v>
      </c>
      <c r="N29" s="12">
        <f t="shared" si="11"/>
        <v>63521</v>
      </c>
      <c r="O29" s="12">
        <f t="shared" si="12"/>
        <v>70561</v>
      </c>
      <c r="P29" s="12">
        <f t="shared" si="13"/>
        <v>143784</v>
      </c>
      <c r="Q29" s="12">
        <f t="shared" si="14"/>
        <v>58886</v>
      </c>
    </row>
    <row r="30" spans="1:17" s="34" customFormat="1" ht="25.05" customHeight="1" x14ac:dyDescent="0.3">
      <c r="A30" s="31">
        <v>20201</v>
      </c>
      <c r="B30" s="32" t="s">
        <v>45</v>
      </c>
      <c r="C30" s="35">
        <v>40203.360000000001</v>
      </c>
      <c r="D30" s="33">
        <f t="shared" si="0"/>
        <v>3.463227627920422E-3</v>
      </c>
      <c r="E30" s="12">
        <f t="shared" si="3"/>
        <v>56457</v>
      </c>
      <c r="F30" s="12">
        <f t="shared" si="4"/>
        <v>387514</v>
      </c>
      <c r="G30" s="12">
        <f t="shared" si="5"/>
        <v>-220999</v>
      </c>
      <c r="H30" s="12">
        <f t="shared" si="6"/>
        <v>2854</v>
      </c>
      <c r="I30" s="12">
        <f t="shared" si="7"/>
        <v>23124</v>
      </c>
      <c r="J30" s="12">
        <f t="shared" si="8"/>
        <v>79132</v>
      </c>
      <c r="K30" s="12">
        <f t="shared" si="9"/>
        <v>105110</v>
      </c>
      <c r="L30" s="12"/>
      <c r="M30" s="12">
        <f t="shared" si="10"/>
        <v>6233</v>
      </c>
      <c r="N30" s="12">
        <f t="shared" si="11"/>
        <v>40806</v>
      </c>
      <c r="O30" s="12">
        <f t="shared" si="12"/>
        <v>45329</v>
      </c>
      <c r="P30" s="12">
        <f t="shared" si="13"/>
        <v>92368</v>
      </c>
      <c r="Q30" s="12">
        <f t="shared" si="14"/>
        <v>37829</v>
      </c>
    </row>
    <row r="31" spans="1:17" s="34" customFormat="1" ht="25.05" customHeight="1" x14ac:dyDescent="0.3">
      <c r="A31" s="31">
        <v>21201</v>
      </c>
      <c r="B31" s="32" t="s">
        <v>46</v>
      </c>
      <c r="C31" s="35">
        <v>77355.86</v>
      </c>
      <c r="D31" s="33">
        <f t="shared" si="0"/>
        <v>6.6636458130251855E-3</v>
      </c>
      <c r="E31" s="12">
        <f t="shared" si="3"/>
        <v>108629</v>
      </c>
      <c r="F31" s="12">
        <f t="shared" si="4"/>
        <v>745621</v>
      </c>
      <c r="G31" s="12">
        <f t="shared" si="5"/>
        <v>-425227</v>
      </c>
      <c r="H31" s="12">
        <f t="shared" si="6"/>
        <v>5492</v>
      </c>
      <c r="I31" s="12">
        <f t="shared" si="7"/>
        <v>44494</v>
      </c>
      <c r="J31" s="12">
        <f t="shared" si="8"/>
        <v>152260</v>
      </c>
      <c r="K31" s="12">
        <f t="shared" si="9"/>
        <v>202246</v>
      </c>
      <c r="L31" s="12"/>
      <c r="M31" s="12">
        <f t="shared" si="10"/>
        <v>11992</v>
      </c>
      <c r="N31" s="12">
        <f t="shared" si="11"/>
        <v>78516</v>
      </c>
      <c r="O31" s="12">
        <f t="shared" si="12"/>
        <v>87218</v>
      </c>
      <c r="P31" s="12">
        <f t="shared" si="13"/>
        <v>177726</v>
      </c>
      <c r="Q31" s="12">
        <f t="shared" si="14"/>
        <v>72787</v>
      </c>
    </row>
    <row r="32" spans="1:17" s="34" customFormat="1" ht="25.05" customHeight="1" x14ac:dyDescent="0.3">
      <c r="A32" s="31">
        <v>22201</v>
      </c>
      <c r="B32" s="32" t="s">
        <v>47</v>
      </c>
      <c r="C32" s="35">
        <v>84507.89</v>
      </c>
      <c r="D32" s="33">
        <f t="shared" si="0"/>
        <v>7.2797412809591016E-3</v>
      </c>
      <c r="E32" s="12">
        <f t="shared" si="3"/>
        <v>118672</v>
      </c>
      <c r="F32" s="12">
        <f t="shared" si="4"/>
        <v>814559</v>
      </c>
      <c r="G32" s="12">
        <f t="shared" si="5"/>
        <v>-464542</v>
      </c>
      <c r="H32" s="12">
        <f t="shared" si="6"/>
        <v>5999</v>
      </c>
      <c r="I32" s="12">
        <f t="shared" si="7"/>
        <v>48608</v>
      </c>
      <c r="J32" s="12">
        <f t="shared" si="8"/>
        <v>166337</v>
      </c>
      <c r="K32" s="12">
        <f t="shared" si="9"/>
        <v>220944</v>
      </c>
      <c r="L32" s="12"/>
      <c r="M32" s="12">
        <f t="shared" si="10"/>
        <v>13101</v>
      </c>
      <c r="N32" s="12">
        <f t="shared" si="11"/>
        <v>85775</v>
      </c>
      <c r="O32" s="12">
        <f t="shared" si="12"/>
        <v>95281</v>
      </c>
      <c r="P32" s="12">
        <f t="shared" si="13"/>
        <v>194157</v>
      </c>
      <c r="Q32" s="12">
        <f t="shared" si="14"/>
        <v>79516</v>
      </c>
    </row>
    <row r="33" spans="1:17" s="34" customFormat="1" ht="25.05" customHeight="1" x14ac:dyDescent="0.3">
      <c r="A33" s="31">
        <v>23201</v>
      </c>
      <c r="B33" s="32" t="s">
        <v>48</v>
      </c>
      <c r="C33" s="35">
        <v>175330.15</v>
      </c>
      <c r="D33" s="33">
        <f t="shared" si="0"/>
        <v>1.5103419701423754E-2</v>
      </c>
      <c r="E33" s="12">
        <f t="shared" si="3"/>
        <v>246212</v>
      </c>
      <c r="F33" s="12">
        <f t="shared" si="4"/>
        <v>1689980</v>
      </c>
      <c r="G33" s="12">
        <f t="shared" si="5"/>
        <v>-963794</v>
      </c>
      <c r="H33" s="12">
        <f t="shared" si="6"/>
        <v>12447</v>
      </c>
      <c r="I33" s="12">
        <f t="shared" si="7"/>
        <v>100847</v>
      </c>
      <c r="J33" s="12">
        <f t="shared" si="8"/>
        <v>345103</v>
      </c>
      <c r="K33" s="12">
        <f t="shared" si="9"/>
        <v>458397</v>
      </c>
      <c r="L33" s="12"/>
      <c r="M33" s="12">
        <f t="shared" si="10"/>
        <v>27181</v>
      </c>
      <c r="N33" s="12">
        <f t="shared" si="11"/>
        <v>177960</v>
      </c>
      <c r="O33" s="12">
        <f t="shared" si="12"/>
        <v>197682</v>
      </c>
      <c r="P33" s="12">
        <f t="shared" si="13"/>
        <v>402823</v>
      </c>
      <c r="Q33" s="12">
        <f t="shared" si="14"/>
        <v>164974</v>
      </c>
    </row>
    <row r="34" spans="1:17" s="34" customFormat="1" ht="25.05" customHeight="1" x14ac:dyDescent="0.3">
      <c r="A34" s="31">
        <v>24201</v>
      </c>
      <c r="B34" s="32" t="s">
        <v>49</v>
      </c>
      <c r="C34" s="35">
        <v>67089.509999999995</v>
      </c>
      <c r="D34" s="33">
        <f t="shared" si="0"/>
        <v>5.7792742839315771E-3</v>
      </c>
      <c r="E34" s="12">
        <f t="shared" si="3"/>
        <v>94212</v>
      </c>
      <c r="F34" s="12">
        <f t="shared" si="4"/>
        <v>646665</v>
      </c>
      <c r="G34" s="12">
        <f t="shared" si="5"/>
        <v>-368793</v>
      </c>
      <c r="H34" s="12">
        <f t="shared" si="6"/>
        <v>4763</v>
      </c>
      <c r="I34" s="12">
        <f t="shared" si="7"/>
        <v>38589</v>
      </c>
      <c r="J34" s="12">
        <f t="shared" si="8"/>
        <v>132052</v>
      </c>
      <c r="K34" s="12">
        <f t="shared" si="9"/>
        <v>175404</v>
      </c>
      <c r="L34" s="12"/>
      <c r="M34" s="12">
        <f t="shared" si="10"/>
        <v>10401</v>
      </c>
      <c r="N34" s="12">
        <f t="shared" si="11"/>
        <v>68096</v>
      </c>
      <c r="O34" s="12">
        <f t="shared" si="12"/>
        <v>75642</v>
      </c>
      <c r="P34" s="12">
        <f t="shared" si="13"/>
        <v>154139</v>
      </c>
      <c r="Q34" s="12">
        <f t="shared" si="14"/>
        <v>63127</v>
      </c>
    </row>
    <row r="35" spans="1:17" s="34" customFormat="1" ht="25.05" customHeight="1" x14ac:dyDescent="0.3">
      <c r="A35" s="31">
        <v>25201</v>
      </c>
      <c r="B35" s="32" t="s">
        <v>50</v>
      </c>
      <c r="C35" s="35">
        <v>203103.01</v>
      </c>
      <c r="D35" s="33">
        <f t="shared" si="0"/>
        <v>1.7495849987309461E-2</v>
      </c>
      <c r="E35" s="12">
        <f t="shared" si="3"/>
        <v>285212</v>
      </c>
      <c r="F35" s="12">
        <f t="shared" si="4"/>
        <v>1957679</v>
      </c>
      <c r="G35" s="12">
        <f t="shared" si="5"/>
        <v>-1116463</v>
      </c>
      <c r="H35" s="12">
        <f t="shared" si="6"/>
        <v>14418</v>
      </c>
      <c r="I35" s="12">
        <f t="shared" si="7"/>
        <v>116821</v>
      </c>
      <c r="J35" s="12">
        <f t="shared" si="8"/>
        <v>399768</v>
      </c>
      <c r="K35" s="12">
        <f t="shared" si="9"/>
        <v>531007</v>
      </c>
      <c r="L35" s="12"/>
      <c r="M35" s="12">
        <f t="shared" si="10"/>
        <v>31487</v>
      </c>
      <c r="N35" s="12">
        <f t="shared" si="11"/>
        <v>206149</v>
      </c>
      <c r="O35" s="12">
        <f t="shared" si="12"/>
        <v>228996</v>
      </c>
      <c r="P35" s="12">
        <f t="shared" si="13"/>
        <v>466632</v>
      </c>
      <c r="Q35" s="12">
        <f t="shared" si="14"/>
        <v>191106</v>
      </c>
    </row>
    <row r="36" spans="1:17" s="34" customFormat="1" ht="25.05" customHeight="1" x14ac:dyDescent="0.3">
      <c r="A36" s="31">
        <v>26201</v>
      </c>
      <c r="B36" s="32" t="s">
        <v>51</v>
      </c>
      <c r="C36" s="35">
        <v>36411.24</v>
      </c>
      <c r="D36" s="33">
        <f t="shared" si="0"/>
        <v>3.1365640169090637E-3</v>
      </c>
      <c r="E36" s="12">
        <f t="shared" si="3"/>
        <v>51131</v>
      </c>
      <c r="F36" s="12">
        <f t="shared" si="4"/>
        <v>350962</v>
      </c>
      <c r="G36" s="12">
        <f t="shared" si="5"/>
        <v>-200154</v>
      </c>
      <c r="H36" s="12">
        <f t="shared" si="6"/>
        <v>2585</v>
      </c>
      <c r="I36" s="12">
        <f t="shared" si="7"/>
        <v>20943</v>
      </c>
      <c r="J36" s="12">
        <f t="shared" si="8"/>
        <v>71668</v>
      </c>
      <c r="K36" s="12">
        <f t="shared" si="9"/>
        <v>95196</v>
      </c>
      <c r="L36" s="12"/>
      <c r="M36" s="12">
        <f t="shared" si="10"/>
        <v>5645</v>
      </c>
      <c r="N36" s="12">
        <f t="shared" si="11"/>
        <v>36957</v>
      </c>
      <c r="O36" s="12">
        <f t="shared" si="12"/>
        <v>41053</v>
      </c>
      <c r="P36" s="12">
        <f t="shared" si="13"/>
        <v>83655</v>
      </c>
      <c r="Q36" s="12">
        <f t="shared" si="14"/>
        <v>34260</v>
      </c>
    </row>
    <row r="37" spans="1:17" s="34" customFormat="1" ht="25.05" customHeight="1" x14ac:dyDescent="0.3">
      <c r="A37" s="31">
        <v>27201</v>
      </c>
      <c r="B37" s="32" t="s">
        <v>52</v>
      </c>
      <c r="C37" s="35">
        <v>34058.160000000003</v>
      </c>
      <c r="D37" s="33">
        <f t="shared" si="0"/>
        <v>2.9338632559103069E-3</v>
      </c>
      <c r="E37" s="12">
        <f t="shared" si="3"/>
        <v>47827</v>
      </c>
      <c r="F37" s="12">
        <f t="shared" si="4"/>
        <v>328281</v>
      </c>
      <c r="G37" s="12">
        <f t="shared" si="5"/>
        <v>-187219</v>
      </c>
      <c r="H37" s="12">
        <f t="shared" si="6"/>
        <v>2418</v>
      </c>
      <c r="I37" s="12">
        <f t="shared" si="7"/>
        <v>19590</v>
      </c>
      <c r="J37" s="12">
        <f t="shared" si="8"/>
        <v>67037</v>
      </c>
      <c r="K37" s="12">
        <f t="shared" si="9"/>
        <v>89045</v>
      </c>
      <c r="L37" s="12"/>
      <c r="M37" s="12">
        <f t="shared" si="10"/>
        <v>5280</v>
      </c>
      <c r="N37" s="12">
        <f t="shared" si="11"/>
        <v>34569</v>
      </c>
      <c r="O37" s="12">
        <f t="shared" si="12"/>
        <v>38400</v>
      </c>
      <c r="P37" s="12">
        <f t="shared" si="13"/>
        <v>78249</v>
      </c>
      <c r="Q37" s="12">
        <f t="shared" si="14"/>
        <v>32046</v>
      </c>
    </row>
    <row r="38" spans="1:17" s="34" customFormat="1" ht="25.05" customHeight="1" x14ac:dyDescent="0.3">
      <c r="A38" s="31">
        <v>28201</v>
      </c>
      <c r="B38" s="32" t="s">
        <v>53</v>
      </c>
      <c r="C38" s="35">
        <v>95221.03</v>
      </c>
      <c r="D38" s="33">
        <f t="shared" si="0"/>
        <v>8.2026005253053296E-3</v>
      </c>
      <c r="E38" s="12">
        <f t="shared" si="3"/>
        <v>133717</v>
      </c>
      <c r="F38" s="12">
        <f t="shared" si="4"/>
        <v>917821</v>
      </c>
      <c r="G38" s="12">
        <f t="shared" si="5"/>
        <v>-523432</v>
      </c>
      <c r="H38" s="12">
        <f t="shared" si="6"/>
        <v>6760</v>
      </c>
      <c r="I38" s="12">
        <f t="shared" si="7"/>
        <v>54770</v>
      </c>
      <c r="J38" s="12">
        <f t="shared" si="8"/>
        <v>187424</v>
      </c>
      <c r="K38" s="12">
        <f t="shared" si="9"/>
        <v>248954</v>
      </c>
      <c r="L38" s="12"/>
      <c r="M38" s="12">
        <f t="shared" si="10"/>
        <v>14762</v>
      </c>
      <c r="N38" s="12">
        <f t="shared" si="11"/>
        <v>96649</v>
      </c>
      <c r="O38" s="12">
        <f t="shared" si="12"/>
        <v>107360</v>
      </c>
      <c r="P38" s="12">
        <f t="shared" si="13"/>
        <v>218771</v>
      </c>
      <c r="Q38" s="12">
        <f t="shared" si="14"/>
        <v>89596</v>
      </c>
    </row>
    <row r="39" spans="1:17" s="34" customFormat="1" ht="25.05" customHeight="1" x14ac:dyDescent="0.3">
      <c r="A39" s="31">
        <v>29201</v>
      </c>
      <c r="B39" s="32" t="s">
        <v>54</v>
      </c>
      <c r="C39" s="35">
        <v>135326.73000000001</v>
      </c>
      <c r="D39" s="33">
        <f t="shared" si="0"/>
        <v>1.1657415453139424E-2</v>
      </c>
      <c r="E39" s="12">
        <f t="shared" si="3"/>
        <v>190036</v>
      </c>
      <c r="F39" s="12">
        <f t="shared" si="4"/>
        <v>1304393</v>
      </c>
      <c r="G39" s="12">
        <f t="shared" si="5"/>
        <v>-743895</v>
      </c>
      <c r="H39" s="12">
        <f t="shared" si="6"/>
        <v>9607</v>
      </c>
      <c r="I39" s="12">
        <f t="shared" si="7"/>
        <v>77838</v>
      </c>
      <c r="J39" s="12">
        <f t="shared" si="8"/>
        <v>266364</v>
      </c>
      <c r="K39" s="12">
        <f t="shared" si="9"/>
        <v>353809</v>
      </c>
      <c r="L39" s="12"/>
      <c r="M39" s="12">
        <f t="shared" si="10"/>
        <v>20980</v>
      </c>
      <c r="N39" s="12">
        <f t="shared" si="11"/>
        <v>137356</v>
      </c>
      <c r="O39" s="12">
        <f t="shared" si="12"/>
        <v>152579</v>
      </c>
      <c r="P39" s="12">
        <f t="shared" si="13"/>
        <v>310915</v>
      </c>
      <c r="Q39" s="12">
        <f t="shared" si="14"/>
        <v>127333</v>
      </c>
    </row>
    <row r="40" spans="1:17" s="34" customFormat="1" ht="25.05" customHeight="1" x14ac:dyDescent="0.3">
      <c r="A40" s="31">
        <v>30201</v>
      </c>
      <c r="B40" s="32" t="s">
        <v>55</v>
      </c>
      <c r="C40" s="35">
        <v>66453.7</v>
      </c>
      <c r="D40" s="33">
        <f t="shared" si="0"/>
        <v>5.7245038677746166E-3</v>
      </c>
      <c r="E40" s="12">
        <f t="shared" si="3"/>
        <v>93319</v>
      </c>
      <c r="F40" s="12">
        <f t="shared" si="4"/>
        <v>640537</v>
      </c>
      <c r="G40" s="12">
        <f t="shared" si="5"/>
        <v>-365298</v>
      </c>
      <c r="H40" s="12">
        <f t="shared" si="6"/>
        <v>4718</v>
      </c>
      <c r="I40" s="12">
        <f t="shared" si="7"/>
        <v>38223</v>
      </c>
      <c r="J40" s="12">
        <f t="shared" si="8"/>
        <v>130801</v>
      </c>
      <c r="K40" s="12">
        <f t="shared" si="9"/>
        <v>173742</v>
      </c>
      <c r="L40" s="12"/>
      <c r="M40" s="12">
        <f t="shared" si="10"/>
        <v>10302</v>
      </c>
      <c r="N40" s="12">
        <f t="shared" si="11"/>
        <v>67450</v>
      </c>
      <c r="O40" s="12">
        <f t="shared" si="12"/>
        <v>74926</v>
      </c>
      <c r="P40" s="12">
        <f t="shared" si="13"/>
        <v>152678</v>
      </c>
      <c r="Q40" s="12">
        <f t="shared" si="14"/>
        <v>62528</v>
      </c>
    </row>
    <row r="41" spans="1:17" s="34" customFormat="1" ht="25.05" customHeight="1" x14ac:dyDescent="0.3">
      <c r="A41" s="31">
        <v>31201</v>
      </c>
      <c r="B41" s="32" t="s">
        <v>56</v>
      </c>
      <c r="C41" s="35">
        <v>576877.84</v>
      </c>
      <c r="D41" s="33">
        <f t="shared" si="0"/>
        <v>4.9693838361347324E-2</v>
      </c>
      <c r="E41" s="12">
        <f t="shared" si="3"/>
        <v>810095</v>
      </c>
      <c r="F41" s="12">
        <f t="shared" si="4"/>
        <v>5560437</v>
      </c>
      <c r="G41" s="12">
        <f t="shared" si="5"/>
        <v>-3171113</v>
      </c>
      <c r="H41" s="12">
        <f>ROUND(D41*$H$9,0)-1</f>
        <v>40952</v>
      </c>
      <c r="I41" s="12">
        <f t="shared" si="7"/>
        <v>331810</v>
      </c>
      <c r="J41" s="12">
        <f t="shared" si="8"/>
        <v>1135470</v>
      </c>
      <c r="K41" s="12">
        <f t="shared" si="9"/>
        <v>1508232</v>
      </c>
      <c r="L41" s="12"/>
      <c r="M41" s="12">
        <f>ROUND(D41*$M$9,0)+1</f>
        <v>89434</v>
      </c>
      <c r="N41" s="12">
        <f t="shared" si="11"/>
        <v>585529</v>
      </c>
      <c r="O41" s="12">
        <f t="shared" si="12"/>
        <v>650421</v>
      </c>
      <c r="P41" s="12">
        <f t="shared" si="13"/>
        <v>1325384</v>
      </c>
      <c r="Q41" s="12">
        <f t="shared" si="14"/>
        <v>542802</v>
      </c>
    </row>
    <row r="42" spans="1:17" s="34" customFormat="1" ht="25.05" customHeight="1" x14ac:dyDescent="0.3">
      <c r="A42" s="31">
        <v>32201</v>
      </c>
      <c r="B42" s="32" t="s">
        <v>57</v>
      </c>
      <c r="C42" s="35">
        <v>48315.48</v>
      </c>
      <c r="D42" s="33">
        <f t="shared" si="0"/>
        <v>4.1620278800636708E-3</v>
      </c>
      <c r="E42" s="12">
        <f t="shared" si="3"/>
        <v>67848</v>
      </c>
      <c r="F42" s="12">
        <f t="shared" si="4"/>
        <v>465705</v>
      </c>
      <c r="G42" s="12">
        <f t="shared" si="5"/>
        <v>-265591</v>
      </c>
      <c r="H42" s="12">
        <f t="shared" si="6"/>
        <v>3430</v>
      </c>
      <c r="I42" s="12">
        <f t="shared" si="7"/>
        <v>27790</v>
      </c>
      <c r="J42" s="12">
        <f t="shared" si="8"/>
        <v>95099</v>
      </c>
      <c r="K42" s="12">
        <f t="shared" si="9"/>
        <v>126319</v>
      </c>
      <c r="L42" s="12"/>
      <c r="M42" s="12">
        <f t="shared" si="10"/>
        <v>7490</v>
      </c>
      <c r="N42" s="12">
        <f t="shared" si="11"/>
        <v>49040</v>
      </c>
      <c r="O42" s="12">
        <f t="shared" si="12"/>
        <v>54475</v>
      </c>
      <c r="P42" s="12">
        <f t="shared" si="13"/>
        <v>111005</v>
      </c>
      <c r="Q42" s="12">
        <f t="shared" si="14"/>
        <v>45462</v>
      </c>
    </row>
    <row r="43" spans="1:17" s="34" customFormat="1" ht="25.05" customHeight="1" x14ac:dyDescent="0.3">
      <c r="A43" s="31">
        <v>33201</v>
      </c>
      <c r="B43" s="32" t="s">
        <v>58</v>
      </c>
      <c r="C43" s="35">
        <v>80624.649999999994</v>
      </c>
      <c r="D43" s="33">
        <f t="shared" ref="D43:D74" si="15">+C43/$C$110</f>
        <v>6.9452283433875731E-3</v>
      </c>
      <c r="E43" s="12">
        <f t="shared" si="3"/>
        <v>113219</v>
      </c>
      <c r="F43" s="12">
        <f t="shared" si="4"/>
        <v>777129</v>
      </c>
      <c r="G43" s="12">
        <f t="shared" si="5"/>
        <v>-443196</v>
      </c>
      <c r="H43" s="12">
        <f t="shared" si="6"/>
        <v>5724</v>
      </c>
      <c r="I43" s="12">
        <f t="shared" si="7"/>
        <v>46374</v>
      </c>
      <c r="J43" s="12">
        <f t="shared" si="8"/>
        <v>158694</v>
      </c>
      <c r="K43" s="12">
        <f t="shared" si="9"/>
        <v>210792</v>
      </c>
      <c r="L43" s="12"/>
      <c r="M43" s="12">
        <f t="shared" si="10"/>
        <v>12499</v>
      </c>
      <c r="N43" s="12">
        <f t="shared" si="11"/>
        <v>81834</v>
      </c>
      <c r="O43" s="12">
        <f t="shared" si="12"/>
        <v>90903</v>
      </c>
      <c r="P43" s="12">
        <f t="shared" si="13"/>
        <v>185236</v>
      </c>
      <c r="Q43" s="12">
        <f t="shared" si="14"/>
        <v>75862</v>
      </c>
    </row>
    <row r="44" spans="1:17" s="34" customFormat="1" ht="25.05" customHeight="1" x14ac:dyDescent="0.3">
      <c r="A44" s="31">
        <v>34201</v>
      </c>
      <c r="B44" s="32" t="s">
        <v>59</v>
      </c>
      <c r="C44" s="35">
        <v>75404.820000000007</v>
      </c>
      <c r="D44" s="33">
        <f t="shared" si="15"/>
        <v>6.4955778796191759E-3</v>
      </c>
      <c r="E44" s="12">
        <f t="shared" si="3"/>
        <v>105889</v>
      </c>
      <c r="F44" s="12">
        <f t="shared" si="4"/>
        <v>726815</v>
      </c>
      <c r="G44" s="12">
        <f t="shared" si="5"/>
        <v>-414502</v>
      </c>
      <c r="H44" s="12">
        <f t="shared" si="6"/>
        <v>5353</v>
      </c>
      <c r="I44" s="12">
        <f t="shared" si="7"/>
        <v>43372</v>
      </c>
      <c r="J44" s="12">
        <f t="shared" si="8"/>
        <v>148420</v>
      </c>
      <c r="K44" s="12">
        <f t="shared" si="9"/>
        <v>197145</v>
      </c>
      <c r="L44" s="12"/>
      <c r="M44" s="12">
        <f t="shared" si="10"/>
        <v>11690</v>
      </c>
      <c r="N44" s="12">
        <f t="shared" si="11"/>
        <v>76536</v>
      </c>
      <c r="O44" s="12">
        <f t="shared" si="12"/>
        <v>85018</v>
      </c>
      <c r="P44" s="12">
        <f t="shared" si="13"/>
        <v>173244</v>
      </c>
      <c r="Q44" s="12">
        <f t="shared" si="14"/>
        <v>70951</v>
      </c>
    </row>
    <row r="45" spans="1:17" s="34" customFormat="1" ht="25.05" customHeight="1" x14ac:dyDescent="0.3">
      <c r="A45" s="31">
        <v>35201</v>
      </c>
      <c r="B45" s="32" t="s">
        <v>60</v>
      </c>
      <c r="C45" s="35">
        <v>41618.26</v>
      </c>
      <c r="D45" s="33">
        <f t="shared" si="15"/>
        <v>3.5851109921652166E-3</v>
      </c>
      <c r="E45" s="12">
        <f t="shared" si="3"/>
        <v>58443</v>
      </c>
      <c r="F45" s="12">
        <f t="shared" si="4"/>
        <v>401152</v>
      </c>
      <c r="G45" s="12">
        <f t="shared" si="5"/>
        <v>-228777</v>
      </c>
      <c r="H45" s="12">
        <f t="shared" si="6"/>
        <v>2955</v>
      </c>
      <c r="I45" s="12">
        <f t="shared" si="7"/>
        <v>23938</v>
      </c>
      <c r="J45" s="12">
        <f t="shared" si="8"/>
        <v>81917</v>
      </c>
      <c r="K45" s="12">
        <f t="shared" si="9"/>
        <v>108810</v>
      </c>
      <c r="L45" s="12"/>
      <c r="M45" s="12">
        <f t="shared" si="10"/>
        <v>6452</v>
      </c>
      <c r="N45" s="12">
        <f t="shared" si="11"/>
        <v>42242</v>
      </c>
      <c r="O45" s="12">
        <f t="shared" si="12"/>
        <v>46924</v>
      </c>
      <c r="P45" s="12">
        <f t="shared" si="13"/>
        <v>95618</v>
      </c>
      <c r="Q45" s="12">
        <f t="shared" si="14"/>
        <v>39160</v>
      </c>
    </row>
    <row r="46" spans="1:17" s="34" customFormat="1" ht="25.05" customHeight="1" x14ac:dyDescent="0.3">
      <c r="A46" s="31">
        <v>36201</v>
      </c>
      <c r="B46" s="32" t="s">
        <v>61</v>
      </c>
      <c r="C46" s="35">
        <v>47820.61</v>
      </c>
      <c r="D46" s="33">
        <f t="shared" si="15"/>
        <v>4.1193984218236383E-3</v>
      </c>
      <c r="E46" s="12">
        <f t="shared" si="3"/>
        <v>67153</v>
      </c>
      <c r="F46" s="12">
        <f t="shared" si="4"/>
        <v>460935</v>
      </c>
      <c r="G46" s="12">
        <f t="shared" si="5"/>
        <v>-262871</v>
      </c>
      <c r="H46" s="12">
        <f t="shared" si="6"/>
        <v>3395</v>
      </c>
      <c r="I46" s="12">
        <f t="shared" si="7"/>
        <v>27506</v>
      </c>
      <c r="J46" s="12">
        <f t="shared" si="8"/>
        <v>94125</v>
      </c>
      <c r="K46" s="12">
        <f t="shared" si="9"/>
        <v>125026</v>
      </c>
      <c r="L46" s="12"/>
      <c r="M46" s="12">
        <f t="shared" si="10"/>
        <v>7414</v>
      </c>
      <c r="N46" s="12">
        <f t="shared" si="11"/>
        <v>48538</v>
      </c>
      <c r="O46" s="12">
        <f t="shared" si="12"/>
        <v>53917</v>
      </c>
      <c r="P46" s="12">
        <f t="shared" si="13"/>
        <v>109869</v>
      </c>
      <c r="Q46" s="12">
        <f t="shared" si="14"/>
        <v>44996</v>
      </c>
    </row>
    <row r="47" spans="1:17" s="34" customFormat="1" ht="25.05" customHeight="1" x14ac:dyDescent="0.3">
      <c r="A47" s="31">
        <v>37201</v>
      </c>
      <c r="B47" s="32" t="s">
        <v>62</v>
      </c>
      <c r="C47" s="35">
        <v>44871.63</v>
      </c>
      <c r="D47" s="33">
        <f t="shared" si="15"/>
        <v>3.865365201461341E-3</v>
      </c>
      <c r="E47" s="12">
        <f t="shared" si="3"/>
        <v>63012</v>
      </c>
      <c r="F47" s="12">
        <f t="shared" si="4"/>
        <v>432511</v>
      </c>
      <c r="G47" s="12">
        <f t="shared" si="5"/>
        <v>-246661</v>
      </c>
      <c r="H47" s="12">
        <f t="shared" si="6"/>
        <v>3185</v>
      </c>
      <c r="I47" s="12">
        <f t="shared" si="7"/>
        <v>25809</v>
      </c>
      <c r="J47" s="12">
        <f t="shared" si="8"/>
        <v>88321</v>
      </c>
      <c r="K47" s="12">
        <f t="shared" si="9"/>
        <v>117315</v>
      </c>
      <c r="L47" s="12"/>
      <c r="M47" s="12">
        <f t="shared" si="10"/>
        <v>6956</v>
      </c>
      <c r="N47" s="12">
        <f t="shared" si="11"/>
        <v>45545</v>
      </c>
      <c r="O47" s="12">
        <f t="shared" si="12"/>
        <v>50592</v>
      </c>
      <c r="P47" s="12">
        <f t="shared" si="13"/>
        <v>103093</v>
      </c>
      <c r="Q47" s="12">
        <f t="shared" si="14"/>
        <v>42221</v>
      </c>
    </row>
    <row r="48" spans="1:17" s="34" customFormat="1" ht="25.05" customHeight="1" x14ac:dyDescent="0.3">
      <c r="A48" s="31">
        <v>38201</v>
      </c>
      <c r="B48" s="32" t="s">
        <v>63</v>
      </c>
      <c r="C48" s="35">
        <v>74622.73</v>
      </c>
      <c r="D48" s="33">
        <f t="shared" si="15"/>
        <v>6.4282065033083322E-3</v>
      </c>
      <c r="E48" s="12">
        <f t="shared" si="3"/>
        <v>104791</v>
      </c>
      <c r="F48" s="12">
        <f t="shared" si="4"/>
        <v>719277</v>
      </c>
      <c r="G48" s="12">
        <f t="shared" si="5"/>
        <v>-410203</v>
      </c>
      <c r="H48" s="12">
        <f t="shared" si="6"/>
        <v>5298</v>
      </c>
      <c r="I48" s="12">
        <f t="shared" si="7"/>
        <v>42922</v>
      </c>
      <c r="J48" s="12">
        <f t="shared" si="8"/>
        <v>146880</v>
      </c>
      <c r="K48" s="12">
        <f t="shared" si="9"/>
        <v>195100</v>
      </c>
      <c r="L48" s="12"/>
      <c r="M48" s="12">
        <f t="shared" si="10"/>
        <v>11569</v>
      </c>
      <c r="N48" s="12">
        <f t="shared" si="11"/>
        <v>75742</v>
      </c>
      <c r="O48" s="12">
        <f t="shared" si="12"/>
        <v>84136</v>
      </c>
      <c r="P48" s="12">
        <f t="shared" si="13"/>
        <v>171447</v>
      </c>
      <c r="Q48" s="12">
        <f t="shared" si="14"/>
        <v>70215</v>
      </c>
    </row>
    <row r="49" spans="1:17" s="34" customFormat="1" ht="25.05" customHeight="1" x14ac:dyDescent="0.3">
      <c r="A49" s="31">
        <v>39201</v>
      </c>
      <c r="B49" s="32" t="s">
        <v>64</v>
      </c>
      <c r="C49" s="35">
        <v>58974.25</v>
      </c>
      <c r="D49" s="33">
        <f t="shared" si="15"/>
        <v>5.0802035435815792E-3</v>
      </c>
      <c r="E49" s="12">
        <f t="shared" si="3"/>
        <v>82816</v>
      </c>
      <c r="F49" s="12">
        <f t="shared" si="4"/>
        <v>568444</v>
      </c>
      <c r="G49" s="12">
        <f t="shared" si="5"/>
        <v>-324183</v>
      </c>
      <c r="H49" s="12">
        <f t="shared" si="6"/>
        <v>4187</v>
      </c>
      <c r="I49" s="12">
        <f t="shared" si="7"/>
        <v>33921</v>
      </c>
      <c r="J49" s="12">
        <f t="shared" si="8"/>
        <v>116079</v>
      </c>
      <c r="K49" s="12">
        <f t="shared" si="9"/>
        <v>154187</v>
      </c>
      <c r="L49" s="12"/>
      <c r="M49" s="12">
        <f t="shared" si="10"/>
        <v>9143</v>
      </c>
      <c r="N49" s="12">
        <f t="shared" si="11"/>
        <v>59859</v>
      </c>
      <c r="O49" s="12">
        <f t="shared" si="12"/>
        <v>66493</v>
      </c>
      <c r="P49" s="12">
        <f t="shared" si="13"/>
        <v>135495</v>
      </c>
      <c r="Q49" s="12">
        <f t="shared" si="14"/>
        <v>55491</v>
      </c>
    </row>
    <row r="50" spans="1:17" s="34" customFormat="1" ht="25.05" customHeight="1" x14ac:dyDescent="0.3">
      <c r="A50" s="31">
        <v>40201</v>
      </c>
      <c r="B50" s="32" t="s">
        <v>65</v>
      </c>
      <c r="C50" s="35">
        <v>69297.52</v>
      </c>
      <c r="D50" s="33">
        <f t="shared" si="15"/>
        <v>5.9694783174930651E-3</v>
      </c>
      <c r="E50" s="12">
        <f t="shared" si="3"/>
        <v>97313</v>
      </c>
      <c r="F50" s="12">
        <f t="shared" si="4"/>
        <v>667948</v>
      </c>
      <c r="G50" s="12">
        <f t="shared" si="5"/>
        <v>-380930</v>
      </c>
      <c r="H50" s="12">
        <f t="shared" si="6"/>
        <v>4919</v>
      </c>
      <c r="I50" s="12">
        <f t="shared" si="7"/>
        <v>39859</v>
      </c>
      <c r="J50" s="12">
        <f t="shared" si="8"/>
        <v>136399</v>
      </c>
      <c r="K50" s="12">
        <f t="shared" si="9"/>
        <v>181177</v>
      </c>
      <c r="L50" s="12"/>
      <c r="M50" s="12">
        <f t="shared" si="10"/>
        <v>10743</v>
      </c>
      <c r="N50" s="12">
        <f t="shared" si="11"/>
        <v>70337</v>
      </c>
      <c r="O50" s="12">
        <f t="shared" si="12"/>
        <v>78132</v>
      </c>
      <c r="P50" s="12">
        <f t="shared" si="13"/>
        <v>159212</v>
      </c>
      <c r="Q50" s="12">
        <f t="shared" si="14"/>
        <v>65204</v>
      </c>
    </row>
    <row r="51" spans="1:17" s="34" customFormat="1" ht="25.05" customHeight="1" x14ac:dyDescent="0.3">
      <c r="A51" s="31">
        <v>41201</v>
      </c>
      <c r="B51" s="32" t="s">
        <v>66</v>
      </c>
      <c r="C51" s="35">
        <v>56969.98</v>
      </c>
      <c r="D51" s="33">
        <f t="shared" si="15"/>
        <v>4.9075502320719928E-3</v>
      </c>
      <c r="E51" s="12">
        <f t="shared" si="3"/>
        <v>80002</v>
      </c>
      <c r="F51" s="12">
        <f t="shared" si="4"/>
        <v>549125</v>
      </c>
      <c r="G51" s="12">
        <f t="shared" si="5"/>
        <v>-313165</v>
      </c>
      <c r="H51" s="12">
        <f t="shared" si="6"/>
        <v>4044</v>
      </c>
      <c r="I51" s="12">
        <f t="shared" si="7"/>
        <v>32768</v>
      </c>
      <c r="J51" s="12">
        <f t="shared" si="8"/>
        <v>112134</v>
      </c>
      <c r="K51" s="12">
        <f t="shared" si="9"/>
        <v>148946</v>
      </c>
      <c r="L51" s="12"/>
      <c r="M51" s="12">
        <f t="shared" si="10"/>
        <v>8832</v>
      </c>
      <c r="N51" s="12">
        <f t="shared" si="11"/>
        <v>57824</v>
      </c>
      <c r="O51" s="12">
        <f t="shared" si="12"/>
        <v>64233</v>
      </c>
      <c r="P51" s="12">
        <f t="shared" si="13"/>
        <v>130889</v>
      </c>
      <c r="Q51" s="12">
        <f t="shared" si="14"/>
        <v>53605</v>
      </c>
    </row>
    <row r="52" spans="1:17" s="34" customFormat="1" ht="25.05" customHeight="1" x14ac:dyDescent="0.3">
      <c r="A52" s="31">
        <v>42201</v>
      </c>
      <c r="B52" s="32" t="s">
        <v>67</v>
      </c>
      <c r="C52" s="35">
        <v>65579.03</v>
      </c>
      <c r="D52" s="33">
        <f t="shared" si="15"/>
        <v>5.6491573965017396E-3</v>
      </c>
      <c r="E52" s="12">
        <f t="shared" si="3"/>
        <v>92091</v>
      </c>
      <c r="F52" s="12">
        <f t="shared" si="4"/>
        <v>632106</v>
      </c>
      <c r="G52" s="12">
        <f t="shared" si="5"/>
        <v>-360490</v>
      </c>
      <c r="H52" s="12">
        <f t="shared" si="6"/>
        <v>4655</v>
      </c>
      <c r="I52" s="12">
        <f t="shared" si="7"/>
        <v>37720</v>
      </c>
      <c r="J52" s="12">
        <f t="shared" si="8"/>
        <v>129079</v>
      </c>
      <c r="K52" s="12">
        <f t="shared" si="9"/>
        <v>171454</v>
      </c>
      <c r="L52" s="12"/>
      <c r="M52" s="12">
        <f t="shared" si="10"/>
        <v>10167</v>
      </c>
      <c r="N52" s="12">
        <f t="shared" si="11"/>
        <v>66563</v>
      </c>
      <c r="O52" s="12">
        <f t="shared" si="12"/>
        <v>73939</v>
      </c>
      <c r="P52" s="12">
        <f t="shared" si="13"/>
        <v>150669</v>
      </c>
      <c r="Q52" s="12">
        <f t="shared" si="14"/>
        <v>61705</v>
      </c>
    </row>
    <row r="53" spans="1:17" s="34" customFormat="1" ht="25.05" customHeight="1" x14ac:dyDescent="0.3">
      <c r="A53" s="31">
        <v>43201</v>
      </c>
      <c r="B53" s="32" t="s">
        <v>68</v>
      </c>
      <c r="C53" s="35">
        <v>61889.279999999999</v>
      </c>
      <c r="D53" s="33">
        <f t="shared" si="15"/>
        <v>5.3313122178868331E-3</v>
      </c>
      <c r="E53" s="12">
        <f t="shared" si="3"/>
        <v>86910</v>
      </c>
      <c r="F53" s="12">
        <f t="shared" si="4"/>
        <v>596541</v>
      </c>
      <c r="G53" s="12">
        <f t="shared" si="5"/>
        <v>-340207</v>
      </c>
      <c r="H53" s="12">
        <f t="shared" si="6"/>
        <v>4394</v>
      </c>
      <c r="I53" s="12">
        <f t="shared" si="7"/>
        <v>35598</v>
      </c>
      <c r="J53" s="12">
        <f t="shared" si="8"/>
        <v>121817</v>
      </c>
      <c r="K53" s="12">
        <f t="shared" si="9"/>
        <v>161809</v>
      </c>
      <c r="L53" s="12"/>
      <c r="M53" s="12">
        <f t="shared" si="10"/>
        <v>9595</v>
      </c>
      <c r="N53" s="12">
        <f t="shared" si="11"/>
        <v>62817</v>
      </c>
      <c r="O53" s="12">
        <f t="shared" si="12"/>
        <v>69779</v>
      </c>
      <c r="P53" s="12">
        <f t="shared" si="13"/>
        <v>142191</v>
      </c>
      <c r="Q53" s="12">
        <f t="shared" si="14"/>
        <v>58234</v>
      </c>
    </row>
    <row r="54" spans="1:17" s="34" customFormat="1" ht="25.05" customHeight="1" x14ac:dyDescent="0.3">
      <c r="A54" s="31">
        <v>44201</v>
      </c>
      <c r="B54" s="32" t="s">
        <v>69</v>
      </c>
      <c r="C54" s="35">
        <v>77425.17</v>
      </c>
      <c r="D54" s="33">
        <f t="shared" si="15"/>
        <v>6.6696163664040865E-3</v>
      </c>
      <c r="E54" s="12">
        <f t="shared" si="3"/>
        <v>108726</v>
      </c>
      <c r="F54" s="12">
        <f t="shared" si="4"/>
        <v>746289</v>
      </c>
      <c r="G54" s="12">
        <f t="shared" si="5"/>
        <v>-425608</v>
      </c>
      <c r="H54" s="12">
        <f t="shared" si="6"/>
        <v>5496</v>
      </c>
      <c r="I54" s="12">
        <f t="shared" si="7"/>
        <v>44534</v>
      </c>
      <c r="J54" s="12">
        <f t="shared" si="8"/>
        <v>152396</v>
      </c>
      <c r="K54" s="12">
        <f t="shared" si="9"/>
        <v>202426</v>
      </c>
      <c r="L54" s="12"/>
      <c r="M54" s="12">
        <f t="shared" si="10"/>
        <v>12003</v>
      </c>
      <c r="N54" s="12">
        <f t="shared" si="11"/>
        <v>78586</v>
      </c>
      <c r="O54" s="12">
        <f t="shared" si="12"/>
        <v>87296</v>
      </c>
      <c r="P54" s="12">
        <f t="shared" si="13"/>
        <v>177885</v>
      </c>
      <c r="Q54" s="12">
        <f t="shared" si="14"/>
        <v>72852</v>
      </c>
    </row>
    <row r="55" spans="1:17" s="34" customFormat="1" ht="25.05" customHeight="1" x14ac:dyDescent="0.3">
      <c r="A55" s="31">
        <v>45201</v>
      </c>
      <c r="B55" s="32" t="s">
        <v>70</v>
      </c>
      <c r="C55" s="35">
        <v>56400.67</v>
      </c>
      <c r="D55" s="33">
        <f t="shared" si="15"/>
        <v>4.8585083081917153E-3</v>
      </c>
      <c r="E55" s="12">
        <f t="shared" si="3"/>
        <v>79202</v>
      </c>
      <c r="F55" s="12">
        <f t="shared" si="4"/>
        <v>543637</v>
      </c>
      <c r="G55" s="12">
        <f t="shared" si="5"/>
        <v>-310036</v>
      </c>
      <c r="H55" s="12">
        <f t="shared" si="6"/>
        <v>4004</v>
      </c>
      <c r="I55" s="12">
        <f t="shared" si="7"/>
        <v>32441</v>
      </c>
      <c r="J55" s="12">
        <f t="shared" si="8"/>
        <v>111014</v>
      </c>
      <c r="K55" s="12">
        <f t="shared" si="9"/>
        <v>147459</v>
      </c>
      <c r="L55" s="12"/>
      <c r="M55" s="12">
        <f t="shared" si="10"/>
        <v>8744</v>
      </c>
      <c r="N55" s="12">
        <f t="shared" si="11"/>
        <v>57247</v>
      </c>
      <c r="O55" s="12">
        <f t="shared" si="12"/>
        <v>63591</v>
      </c>
      <c r="P55" s="12">
        <f t="shared" si="13"/>
        <v>129582</v>
      </c>
      <c r="Q55" s="12">
        <f t="shared" si="14"/>
        <v>53069</v>
      </c>
    </row>
    <row r="56" spans="1:17" s="34" customFormat="1" ht="25.05" customHeight="1" x14ac:dyDescent="0.3">
      <c r="A56" s="31">
        <v>46201</v>
      </c>
      <c r="B56" s="32" t="s">
        <v>71</v>
      </c>
      <c r="C56" s="35">
        <v>59893.49</v>
      </c>
      <c r="D56" s="33">
        <f t="shared" si="15"/>
        <v>5.1593893968209497E-3</v>
      </c>
      <c r="E56" s="12">
        <f t="shared" si="3"/>
        <v>84107</v>
      </c>
      <c r="F56" s="12">
        <f t="shared" si="4"/>
        <v>577304</v>
      </c>
      <c r="G56" s="12">
        <f t="shared" si="5"/>
        <v>-329236</v>
      </c>
      <c r="H56" s="12">
        <f t="shared" si="6"/>
        <v>4252</v>
      </c>
      <c r="I56" s="12">
        <f t="shared" si="7"/>
        <v>34450</v>
      </c>
      <c r="J56" s="12">
        <f t="shared" si="8"/>
        <v>117889</v>
      </c>
      <c r="K56" s="12">
        <f t="shared" si="9"/>
        <v>156591</v>
      </c>
      <c r="L56" s="12"/>
      <c r="M56" s="12">
        <f t="shared" si="10"/>
        <v>9285</v>
      </c>
      <c r="N56" s="12">
        <f t="shared" si="11"/>
        <v>60792</v>
      </c>
      <c r="O56" s="12">
        <f t="shared" si="12"/>
        <v>67529</v>
      </c>
      <c r="P56" s="12">
        <f t="shared" si="13"/>
        <v>137606</v>
      </c>
      <c r="Q56" s="12">
        <f t="shared" si="14"/>
        <v>56356</v>
      </c>
    </row>
    <row r="57" spans="1:17" s="34" customFormat="1" ht="25.05" customHeight="1" x14ac:dyDescent="0.3">
      <c r="A57" s="31">
        <v>47201</v>
      </c>
      <c r="B57" s="32" t="s">
        <v>72</v>
      </c>
      <c r="C57" s="35">
        <v>50128.71</v>
      </c>
      <c r="D57" s="33">
        <f t="shared" si="15"/>
        <v>4.3182244823320916E-3</v>
      </c>
      <c r="E57" s="12">
        <f t="shared" si="3"/>
        <v>70394</v>
      </c>
      <c r="F57" s="12">
        <f t="shared" si="4"/>
        <v>483183</v>
      </c>
      <c r="G57" s="12">
        <f t="shared" si="5"/>
        <v>-275559</v>
      </c>
      <c r="H57" s="12">
        <f t="shared" si="6"/>
        <v>3559</v>
      </c>
      <c r="I57" s="12">
        <f t="shared" si="7"/>
        <v>28833</v>
      </c>
      <c r="J57" s="12">
        <f t="shared" si="8"/>
        <v>98668</v>
      </c>
      <c r="K57" s="12">
        <f t="shared" si="9"/>
        <v>131060</v>
      </c>
      <c r="L57" s="12"/>
      <c r="M57" s="12">
        <f t="shared" si="10"/>
        <v>7771</v>
      </c>
      <c r="N57" s="12">
        <f t="shared" si="11"/>
        <v>50881</v>
      </c>
      <c r="O57" s="12">
        <f t="shared" si="12"/>
        <v>56519</v>
      </c>
      <c r="P57" s="12">
        <f t="shared" si="13"/>
        <v>115171</v>
      </c>
      <c r="Q57" s="12">
        <f t="shared" si="14"/>
        <v>47168</v>
      </c>
    </row>
    <row r="58" spans="1:17" s="34" customFormat="1" ht="25.05" customHeight="1" x14ac:dyDescent="0.3">
      <c r="A58" s="31">
        <v>48201</v>
      </c>
      <c r="B58" s="32" t="s">
        <v>73</v>
      </c>
      <c r="C58" s="35">
        <v>75563.509999999995</v>
      </c>
      <c r="D58" s="33">
        <f t="shared" si="15"/>
        <v>6.5092478711889015E-3</v>
      </c>
      <c r="E58" s="12">
        <f t="shared" si="3"/>
        <v>106112</v>
      </c>
      <c r="F58" s="12">
        <f t="shared" si="4"/>
        <v>728345</v>
      </c>
      <c r="G58" s="12">
        <f t="shared" si="5"/>
        <v>-415375</v>
      </c>
      <c r="H58" s="12">
        <f t="shared" si="6"/>
        <v>5364</v>
      </c>
      <c r="I58" s="12">
        <f t="shared" si="7"/>
        <v>43463</v>
      </c>
      <c r="J58" s="12">
        <f t="shared" si="8"/>
        <v>148732</v>
      </c>
      <c r="K58" s="12">
        <f t="shared" si="9"/>
        <v>197559</v>
      </c>
      <c r="L58" s="12"/>
      <c r="M58" s="12">
        <f t="shared" si="10"/>
        <v>11715</v>
      </c>
      <c r="N58" s="12">
        <f t="shared" si="11"/>
        <v>76697</v>
      </c>
      <c r="O58" s="12">
        <f t="shared" si="12"/>
        <v>85197</v>
      </c>
      <c r="P58" s="12">
        <f t="shared" si="13"/>
        <v>173609</v>
      </c>
      <c r="Q58" s="12">
        <f t="shared" si="14"/>
        <v>71100</v>
      </c>
    </row>
    <row r="59" spans="1:17" s="34" customFormat="1" ht="25.05" customHeight="1" x14ac:dyDescent="0.3">
      <c r="A59" s="31">
        <v>49201</v>
      </c>
      <c r="B59" s="32" t="s">
        <v>74</v>
      </c>
      <c r="C59" s="35">
        <v>69215.600000000006</v>
      </c>
      <c r="D59" s="33">
        <f t="shared" si="15"/>
        <v>5.96242150415012E-3</v>
      </c>
      <c r="E59" s="12">
        <f t="shared" si="3"/>
        <v>97198</v>
      </c>
      <c r="F59" s="12">
        <f t="shared" si="4"/>
        <v>667158</v>
      </c>
      <c r="G59" s="12">
        <f t="shared" si="5"/>
        <v>-380480</v>
      </c>
      <c r="H59" s="12">
        <f t="shared" si="6"/>
        <v>4914</v>
      </c>
      <c r="I59" s="12">
        <f t="shared" si="7"/>
        <v>39812</v>
      </c>
      <c r="J59" s="12">
        <f t="shared" si="8"/>
        <v>136237</v>
      </c>
      <c r="K59" s="12">
        <f t="shared" si="9"/>
        <v>180963</v>
      </c>
      <c r="L59" s="12"/>
      <c r="M59" s="12">
        <f t="shared" si="10"/>
        <v>10730</v>
      </c>
      <c r="N59" s="12">
        <f t="shared" si="11"/>
        <v>70254</v>
      </c>
      <c r="O59" s="12">
        <f t="shared" si="12"/>
        <v>78040</v>
      </c>
      <c r="P59" s="12">
        <f t="shared" si="13"/>
        <v>159024</v>
      </c>
      <c r="Q59" s="12">
        <f t="shared" si="14"/>
        <v>65127</v>
      </c>
    </row>
    <row r="60" spans="1:17" s="34" customFormat="1" ht="25.05" customHeight="1" x14ac:dyDescent="0.3">
      <c r="A60" s="31">
        <v>50201</v>
      </c>
      <c r="B60" s="32" t="s">
        <v>75</v>
      </c>
      <c r="C60" s="35">
        <v>120209.79</v>
      </c>
      <c r="D60" s="33">
        <f t="shared" si="15"/>
        <v>1.0355200805965272E-2</v>
      </c>
      <c r="E60" s="12">
        <f t="shared" si="3"/>
        <v>168808</v>
      </c>
      <c r="F60" s="12">
        <f t="shared" si="4"/>
        <v>1158684</v>
      </c>
      <c r="G60" s="12">
        <f t="shared" si="5"/>
        <v>-660796</v>
      </c>
      <c r="H60" s="12">
        <f t="shared" si="6"/>
        <v>8534</v>
      </c>
      <c r="I60" s="12">
        <f t="shared" si="7"/>
        <v>69143</v>
      </c>
      <c r="J60" s="12">
        <f t="shared" si="8"/>
        <v>236609</v>
      </c>
      <c r="K60" s="12">
        <f t="shared" si="9"/>
        <v>314286</v>
      </c>
      <c r="L60" s="12"/>
      <c r="M60" s="12">
        <f t="shared" si="10"/>
        <v>18636</v>
      </c>
      <c r="N60" s="12">
        <f t="shared" si="11"/>
        <v>122013</v>
      </c>
      <c r="O60" s="12">
        <f t="shared" si="12"/>
        <v>135535</v>
      </c>
      <c r="P60" s="12">
        <f t="shared" si="13"/>
        <v>276184</v>
      </c>
      <c r="Q60" s="12">
        <f t="shared" si="14"/>
        <v>113109</v>
      </c>
    </row>
    <row r="61" spans="1:17" s="34" customFormat="1" ht="25.05" customHeight="1" x14ac:dyDescent="0.3">
      <c r="A61" s="31">
        <v>51201</v>
      </c>
      <c r="B61" s="32" t="s">
        <v>76</v>
      </c>
      <c r="C61" s="35">
        <v>70981.759999999995</v>
      </c>
      <c r="D61" s="33">
        <f t="shared" si="15"/>
        <v>6.1145633675995402E-3</v>
      </c>
      <c r="E61" s="12">
        <f t="shared" si="3"/>
        <v>99678</v>
      </c>
      <c r="F61" s="12">
        <f t="shared" si="4"/>
        <v>684182</v>
      </c>
      <c r="G61" s="12">
        <f t="shared" si="5"/>
        <v>-390189</v>
      </c>
      <c r="H61" s="12">
        <f t="shared" si="6"/>
        <v>5039</v>
      </c>
      <c r="I61" s="12">
        <f t="shared" si="7"/>
        <v>40828</v>
      </c>
      <c r="J61" s="12">
        <f t="shared" si="8"/>
        <v>139714</v>
      </c>
      <c r="K61" s="12">
        <f t="shared" si="9"/>
        <v>185581</v>
      </c>
      <c r="L61" s="12"/>
      <c r="M61" s="12">
        <f t="shared" si="10"/>
        <v>11004</v>
      </c>
      <c r="N61" s="12">
        <f t="shared" si="11"/>
        <v>72046</v>
      </c>
      <c r="O61" s="12">
        <f t="shared" si="12"/>
        <v>80031</v>
      </c>
      <c r="P61" s="12">
        <f t="shared" si="13"/>
        <v>163081</v>
      </c>
      <c r="Q61" s="12">
        <f t="shared" si="14"/>
        <v>66789</v>
      </c>
    </row>
    <row r="62" spans="1:17" s="34" customFormat="1" ht="25.05" customHeight="1" x14ac:dyDescent="0.3">
      <c r="A62" s="31">
        <v>52201</v>
      </c>
      <c r="B62" s="32" t="s">
        <v>77</v>
      </c>
      <c r="C62" s="35">
        <v>545891.6</v>
      </c>
      <c r="D62" s="33">
        <f t="shared" si="15"/>
        <v>4.7024598714378189E-2</v>
      </c>
      <c r="E62" s="12">
        <f t="shared" si="3"/>
        <v>766582</v>
      </c>
      <c r="F62" s="12">
        <f t="shared" si="4"/>
        <v>5261765</v>
      </c>
      <c r="G62" s="12">
        <f t="shared" si="5"/>
        <v>-3000780</v>
      </c>
      <c r="H62" s="12">
        <f t="shared" si="6"/>
        <v>38753</v>
      </c>
      <c r="I62" s="12">
        <f t="shared" si="7"/>
        <v>313988</v>
      </c>
      <c r="J62" s="12">
        <f t="shared" si="8"/>
        <v>1074480</v>
      </c>
      <c r="K62" s="12">
        <f t="shared" si="9"/>
        <v>1427221</v>
      </c>
      <c r="L62" s="12"/>
      <c r="M62" s="12">
        <f t="shared" si="10"/>
        <v>84630</v>
      </c>
      <c r="N62" s="12">
        <f t="shared" si="11"/>
        <v>554078</v>
      </c>
      <c r="O62" s="12">
        <f t="shared" si="12"/>
        <v>615484</v>
      </c>
      <c r="P62" s="12">
        <f t="shared" si="13"/>
        <v>1254192</v>
      </c>
      <c r="Q62" s="12">
        <f t="shared" si="14"/>
        <v>513646</v>
      </c>
    </row>
    <row r="63" spans="1:17" s="34" customFormat="1" ht="25.05" customHeight="1" x14ac:dyDescent="0.3">
      <c r="A63" s="31">
        <v>53201</v>
      </c>
      <c r="B63" s="32" t="s">
        <v>78</v>
      </c>
      <c r="C63" s="35">
        <v>69282.429999999993</v>
      </c>
      <c r="D63" s="33">
        <f t="shared" si="15"/>
        <v>5.9681784235313326E-3</v>
      </c>
      <c r="E63" s="12">
        <f t="shared" si="3"/>
        <v>97292</v>
      </c>
      <c r="F63" s="12">
        <f t="shared" si="4"/>
        <v>667803</v>
      </c>
      <c r="G63" s="12">
        <f t="shared" si="5"/>
        <v>-380847</v>
      </c>
      <c r="H63" s="12">
        <f t="shared" si="6"/>
        <v>4918</v>
      </c>
      <c r="I63" s="12">
        <f t="shared" si="7"/>
        <v>39850</v>
      </c>
      <c r="J63" s="12">
        <f t="shared" si="8"/>
        <v>136369</v>
      </c>
      <c r="K63" s="12">
        <f t="shared" si="9"/>
        <v>181137</v>
      </c>
      <c r="L63" s="12"/>
      <c r="M63" s="12">
        <f t="shared" si="10"/>
        <v>10741</v>
      </c>
      <c r="N63" s="12">
        <f t="shared" si="11"/>
        <v>70321</v>
      </c>
      <c r="O63" s="12">
        <f t="shared" si="12"/>
        <v>78115</v>
      </c>
      <c r="P63" s="12">
        <f t="shared" si="13"/>
        <v>159177</v>
      </c>
      <c r="Q63" s="12">
        <f t="shared" si="14"/>
        <v>65190</v>
      </c>
    </row>
    <row r="64" spans="1:17" s="34" customFormat="1" ht="25.05" customHeight="1" x14ac:dyDescent="0.3">
      <c r="A64" s="31">
        <v>54201</v>
      </c>
      <c r="B64" s="32" t="s">
        <v>79</v>
      </c>
      <c r="C64" s="35">
        <v>33435.300000000003</v>
      </c>
      <c r="D64" s="33">
        <f t="shared" si="15"/>
        <v>2.8802083882493324E-3</v>
      </c>
      <c r="E64" s="12">
        <f t="shared" si="3"/>
        <v>46952</v>
      </c>
      <c r="F64" s="12">
        <f t="shared" si="4"/>
        <v>322278</v>
      </c>
      <c r="G64" s="12">
        <f t="shared" si="5"/>
        <v>-183795</v>
      </c>
      <c r="H64" s="12">
        <f t="shared" si="6"/>
        <v>2374</v>
      </c>
      <c r="I64" s="12">
        <f t="shared" si="7"/>
        <v>19231</v>
      </c>
      <c r="J64" s="12">
        <f t="shared" si="8"/>
        <v>65811</v>
      </c>
      <c r="K64" s="12">
        <f t="shared" si="9"/>
        <v>87416</v>
      </c>
      <c r="L64" s="12"/>
      <c r="M64" s="12">
        <f t="shared" si="10"/>
        <v>5183</v>
      </c>
      <c r="N64" s="12">
        <f t="shared" si="11"/>
        <v>33937</v>
      </c>
      <c r="O64" s="12">
        <f t="shared" si="12"/>
        <v>37698</v>
      </c>
      <c r="P64" s="12">
        <f t="shared" si="13"/>
        <v>76818</v>
      </c>
      <c r="Q64" s="12">
        <f t="shared" si="14"/>
        <v>31460</v>
      </c>
    </row>
    <row r="65" spans="1:17" s="34" customFormat="1" ht="25.05" customHeight="1" x14ac:dyDescent="0.3">
      <c r="A65" s="31">
        <v>55201</v>
      </c>
      <c r="B65" s="32" t="s">
        <v>80</v>
      </c>
      <c r="C65" s="35">
        <v>61140.24</v>
      </c>
      <c r="D65" s="33">
        <f t="shared" si="15"/>
        <v>5.2667878591661317E-3</v>
      </c>
      <c r="E65" s="12">
        <f t="shared" si="3"/>
        <v>85858</v>
      </c>
      <c r="F65" s="12">
        <f t="shared" si="4"/>
        <v>589321</v>
      </c>
      <c r="G65" s="12">
        <f t="shared" si="5"/>
        <v>-336089</v>
      </c>
      <c r="H65" s="12">
        <f t="shared" si="6"/>
        <v>4340</v>
      </c>
      <c r="I65" s="12">
        <f t="shared" si="7"/>
        <v>35167</v>
      </c>
      <c r="J65" s="12">
        <f t="shared" si="8"/>
        <v>120343</v>
      </c>
      <c r="K65" s="12">
        <f t="shared" si="9"/>
        <v>159850</v>
      </c>
      <c r="L65" s="12"/>
      <c r="M65" s="12">
        <f t="shared" si="10"/>
        <v>9479</v>
      </c>
      <c r="N65" s="12">
        <f t="shared" si="11"/>
        <v>62057</v>
      </c>
      <c r="O65" s="12">
        <f t="shared" si="12"/>
        <v>68935</v>
      </c>
      <c r="P65" s="12">
        <f t="shared" si="13"/>
        <v>140471</v>
      </c>
      <c r="Q65" s="12">
        <f t="shared" si="14"/>
        <v>57529</v>
      </c>
    </row>
    <row r="66" spans="1:17" s="34" customFormat="1" ht="25.05" customHeight="1" x14ac:dyDescent="0.3">
      <c r="A66" s="31">
        <v>56201</v>
      </c>
      <c r="B66" s="32" t="s">
        <v>81</v>
      </c>
      <c r="C66" s="35">
        <v>107419.99</v>
      </c>
      <c r="D66" s="33">
        <f t="shared" si="15"/>
        <v>9.2534523770882691E-3</v>
      </c>
      <c r="E66" s="12">
        <f t="shared" si="3"/>
        <v>150847</v>
      </c>
      <c r="F66" s="12">
        <f t="shared" si="4"/>
        <v>1035405</v>
      </c>
      <c r="G66" s="12">
        <f t="shared" si="5"/>
        <v>-590490</v>
      </c>
      <c r="H66" s="12">
        <f t="shared" si="6"/>
        <v>7626</v>
      </c>
      <c r="I66" s="12">
        <f t="shared" si="7"/>
        <v>61786</v>
      </c>
      <c r="J66" s="12">
        <f t="shared" si="8"/>
        <v>211435</v>
      </c>
      <c r="K66" s="12">
        <f t="shared" si="9"/>
        <v>280847</v>
      </c>
      <c r="L66" s="12"/>
      <c r="M66" s="12">
        <f t="shared" si="10"/>
        <v>16653</v>
      </c>
      <c r="N66" s="12">
        <f t="shared" si="11"/>
        <v>109031</v>
      </c>
      <c r="O66" s="12">
        <f t="shared" si="12"/>
        <v>121114</v>
      </c>
      <c r="P66" s="12">
        <f t="shared" si="13"/>
        <v>246798</v>
      </c>
      <c r="Q66" s="12">
        <f t="shared" si="14"/>
        <v>101075</v>
      </c>
    </row>
    <row r="67" spans="1:17" s="34" customFormat="1" ht="25.05" customHeight="1" x14ac:dyDescent="0.3">
      <c r="A67" s="31">
        <v>57210</v>
      </c>
      <c r="B67" s="32" t="s">
        <v>82</v>
      </c>
      <c r="C67" s="35">
        <v>1061249.3700000001</v>
      </c>
      <c r="D67" s="33">
        <f t="shared" si="15"/>
        <v>9.1418929619244318E-2</v>
      </c>
      <c r="E67" s="12">
        <f t="shared" si="3"/>
        <v>1490286</v>
      </c>
      <c r="F67" s="12">
        <f>ROUND(D67*$F$9,0)</f>
        <v>10229219</v>
      </c>
      <c r="G67" s="12">
        <f>ROUND(D67*$G$9,0)-1</f>
        <v>-5833716</v>
      </c>
      <c r="H67" s="12">
        <f>ROUND(D67*$H$9,0)-1</f>
        <v>75338</v>
      </c>
      <c r="I67" s="12">
        <f>ROUND(D67*$I$9,0)-1</f>
        <v>610412</v>
      </c>
      <c r="J67" s="12">
        <f>ROUND(D67*$J$9,0)+1</f>
        <v>2088861</v>
      </c>
      <c r="K67" s="12">
        <f t="shared" si="9"/>
        <v>2774611</v>
      </c>
      <c r="L67" s="12"/>
      <c r="M67" s="12">
        <f>ROUND(D67*$M$9,0)+1</f>
        <v>164526</v>
      </c>
      <c r="N67" s="12">
        <f t="shared" si="11"/>
        <v>1077165</v>
      </c>
      <c r="O67" s="12">
        <f t="shared" si="12"/>
        <v>1196543</v>
      </c>
      <c r="P67" s="12">
        <f t="shared" si="13"/>
        <v>2438234</v>
      </c>
      <c r="Q67" s="12">
        <f>ROUND(D67*$Q$9,0)-1</f>
        <v>998561</v>
      </c>
    </row>
    <row r="68" spans="1:17" s="34" customFormat="1" ht="25.05" customHeight="1" x14ac:dyDescent="0.3">
      <c r="A68" s="31">
        <v>58201</v>
      </c>
      <c r="B68" s="32" t="s">
        <v>83</v>
      </c>
      <c r="C68" s="35">
        <v>64540.5</v>
      </c>
      <c r="D68" s="33">
        <f t="shared" si="15"/>
        <v>5.5596955756881507E-3</v>
      </c>
      <c r="E68" s="12">
        <f t="shared" si="3"/>
        <v>90633</v>
      </c>
      <c r="F68" s="12">
        <f t="shared" si="4"/>
        <v>622096</v>
      </c>
      <c r="G68" s="12">
        <f t="shared" si="5"/>
        <v>-354781</v>
      </c>
      <c r="H68" s="12">
        <f t="shared" si="6"/>
        <v>4582</v>
      </c>
      <c r="I68" s="12">
        <f t="shared" si="7"/>
        <v>37123</v>
      </c>
      <c r="J68" s="12">
        <f t="shared" si="8"/>
        <v>127035</v>
      </c>
      <c r="K68" s="12">
        <f t="shared" si="9"/>
        <v>168740</v>
      </c>
      <c r="L68" s="12"/>
      <c r="M68" s="12">
        <f t="shared" si="10"/>
        <v>10006</v>
      </c>
      <c r="N68" s="12">
        <f t="shared" si="11"/>
        <v>65508</v>
      </c>
      <c r="O68" s="12">
        <f t="shared" si="12"/>
        <v>72768</v>
      </c>
      <c r="P68" s="12">
        <f t="shared" si="13"/>
        <v>148282</v>
      </c>
      <c r="Q68" s="12">
        <f t="shared" si="14"/>
        <v>60728</v>
      </c>
    </row>
    <row r="69" spans="1:17" s="34" customFormat="1" ht="25.05" customHeight="1" x14ac:dyDescent="0.3">
      <c r="A69" s="31">
        <v>59201</v>
      </c>
      <c r="B69" s="32" t="s">
        <v>84</v>
      </c>
      <c r="C69" s="35">
        <v>27605.09</v>
      </c>
      <c r="D69" s="33">
        <f t="shared" si="15"/>
        <v>2.3779781182276744E-3</v>
      </c>
      <c r="E69" s="12">
        <f t="shared" si="3"/>
        <v>38765</v>
      </c>
      <c r="F69" s="12">
        <f t="shared" si="4"/>
        <v>266081</v>
      </c>
      <c r="G69" s="12">
        <f t="shared" si="5"/>
        <v>-151746</v>
      </c>
      <c r="H69" s="12">
        <f t="shared" si="6"/>
        <v>1960</v>
      </c>
      <c r="I69" s="12">
        <f t="shared" si="7"/>
        <v>15878</v>
      </c>
      <c r="J69" s="12">
        <f t="shared" si="8"/>
        <v>54335</v>
      </c>
      <c r="K69" s="12">
        <f t="shared" si="9"/>
        <v>72173</v>
      </c>
      <c r="L69" s="12"/>
      <c r="M69" s="12">
        <f t="shared" si="10"/>
        <v>4280</v>
      </c>
      <c r="N69" s="12">
        <f t="shared" si="11"/>
        <v>28019</v>
      </c>
      <c r="O69" s="12">
        <f t="shared" si="12"/>
        <v>31124</v>
      </c>
      <c r="P69" s="12">
        <f t="shared" si="13"/>
        <v>63423</v>
      </c>
      <c r="Q69" s="12">
        <f t="shared" si="14"/>
        <v>25974</v>
      </c>
    </row>
    <row r="70" spans="1:17" s="34" customFormat="1" ht="25.05" customHeight="1" x14ac:dyDescent="0.3">
      <c r="A70" s="31">
        <v>60201</v>
      </c>
      <c r="B70" s="32" t="s">
        <v>85</v>
      </c>
      <c r="C70" s="35">
        <v>81214.19</v>
      </c>
      <c r="D70" s="33">
        <f t="shared" si="15"/>
        <v>6.9960129349183366E-3</v>
      </c>
      <c r="E70" s="12">
        <f t="shared" si="3"/>
        <v>114047</v>
      </c>
      <c r="F70" s="12">
        <f t="shared" si="4"/>
        <v>782811</v>
      </c>
      <c r="G70" s="12">
        <f t="shared" si="5"/>
        <v>-446437</v>
      </c>
      <c r="H70" s="12">
        <f t="shared" si="6"/>
        <v>5765</v>
      </c>
      <c r="I70" s="12">
        <f t="shared" si="7"/>
        <v>46713</v>
      </c>
      <c r="J70" s="12">
        <f t="shared" si="8"/>
        <v>159854</v>
      </c>
      <c r="K70" s="12">
        <f t="shared" si="9"/>
        <v>212332</v>
      </c>
      <c r="L70" s="12"/>
      <c r="M70" s="12">
        <f t="shared" si="10"/>
        <v>12591</v>
      </c>
      <c r="N70" s="12">
        <f t="shared" si="11"/>
        <v>82432</v>
      </c>
      <c r="O70" s="12">
        <f t="shared" si="12"/>
        <v>91568</v>
      </c>
      <c r="P70" s="12">
        <f t="shared" si="13"/>
        <v>186591</v>
      </c>
      <c r="Q70" s="12">
        <f t="shared" si="14"/>
        <v>76417</v>
      </c>
    </row>
    <row r="71" spans="1:17" s="34" customFormat="1" ht="25.05" customHeight="1" x14ac:dyDescent="0.3">
      <c r="A71" s="31">
        <v>61201</v>
      </c>
      <c r="B71" s="32" t="s">
        <v>86</v>
      </c>
      <c r="C71" s="35">
        <v>43953.21</v>
      </c>
      <c r="D71" s="33">
        <f t="shared" si="15"/>
        <v>3.7862499852695931E-3</v>
      </c>
      <c r="E71" s="12">
        <f t="shared" si="3"/>
        <v>61722</v>
      </c>
      <c r="F71" s="12">
        <f t="shared" si="4"/>
        <v>423658</v>
      </c>
      <c r="G71" s="12">
        <f t="shared" si="5"/>
        <v>-241612</v>
      </c>
      <c r="H71" s="12">
        <f t="shared" si="6"/>
        <v>3120</v>
      </c>
      <c r="I71" s="12">
        <f t="shared" si="7"/>
        <v>25281</v>
      </c>
      <c r="J71" s="12">
        <f t="shared" si="8"/>
        <v>86513</v>
      </c>
      <c r="K71" s="12">
        <f t="shared" si="9"/>
        <v>114914</v>
      </c>
      <c r="L71" s="12"/>
      <c r="M71" s="12">
        <f t="shared" si="10"/>
        <v>6814</v>
      </c>
      <c r="N71" s="12">
        <f t="shared" si="11"/>
        <v>44612</v>
      </c>
      <c r="O71" s="12">
        <f t="shared" si="12"/>
        <v>49557</v>
      </c>
      <c r="P71" s="12">
        <f t="shared" si="13"/>
        <v>100983</v>
      </c>
      <c r="Q71" s="12">
        <f t="shared" si="14"/>
        <v>41357</v>
      </c>
    </row>
    <row r="72" spans="1:17" s="34" customFormat="1" ht="25.05" customHeight="1" x14ac:dyDescent="0.3">
      <c r="A72" s="31">
        <v>62201</v>
      </c>
      <c r="B72" s="32" t="s">
        <v>87</v>
      </c>
      <c r="C72" s="35">
        <v>59606.400000000001</v>
      </c>
      <c r="D72" s="33">
        <f t="shared" si="15"/>
        <v>5.1346586773064699E-3</v>
      </c>
      <c r="E72" s="12">
        <f t="shared" si="3"/>
        <v>83704</v>
      </c>
      <c r="F72" s="12">
        <f t="shared" si="4"/>
        <v>574537</v>
      </c>
      <c r="G72" s="12">
        <f t="shared" si="5"/>
        <v>-327658</v>
      </c>
      <c r="H72" s="12">
        <f t="shared" si="6"/>
        <v>4231</v>
      </c>
      <c r="I72" s="12">
        <f t="shared" si="7"/>
        <v>34285</v>
      </c>
      <c r="J72" s="12">
        <f t="shared" si="8"/>
        <v>117323</v>
      </c>
      <c r="K72" s="12">
        <f t="shared" si="9"/>
        <v>155839</v>
      </c>
      <c r="L72" s="12"/>
      <c r="M72" s="12">
        <f t="shared" si="10"/>
        <v>9241</v>
      </c>
      <c r="N72" s="12">
        <f t="shared" si="11"/>
        <v>60500</v>
      </c>
      <c r="O72" s="12">
        <f t="shared" si="12"/>
        <v>67205</v>
      </c>
      <c r="P72" s="12">
        <f t="shared" si="13"/>
        <v>136946</v>
      </c>
      <c r="Q72" s="12">
        <f t="shared" si="14"/>
        <v>56085</v>
      </c>
    </row>
    <row r="73" spans="1:17" s="34" customFormat="1" ht="25.05" customHeight="1" x14ac:dyDescent="0.3">
      <c r="A73" s="31">
        <v>63201</v>
      </c>
      <c r="B73" s="32" t="s">
        <v>88</v>
      </c>
      <c r="C73" s="35">
        <v>111689.97</v>
      </c>
      <c r="D73" s="33">
        <f t="shared" si="15"/>
        <v>9.6212801583152024E-3</v>
      </c>
      <c r="E73" s="12">
        <f t="shared" si="3"/>
        <v>156843</v>
      </c>
      <c r="F73" s="12">
        <f t="shared" si="4"/>
        <v>1076562</v>
      </c>
      <c r="G73" s="12">
        <f t="shared" si="5"/>
        <v>-613963</v>
      </c>
      <c r="H73" s="12">
        <f t="shared" si="6"/>
        <v>7929</v>
      </c>
      <c r="I73" s="12">
        <f t="shared" si="7"/>
        <v>64242</v>
      </c>
      <c r="J73" s="12">
        <f t="shared" si="8"/>
        <v>219840</v>
      </c>
      <c r="K73" s="12">
        <f t="shared" si="9"/>
        <v>292011</v>
      </c>
      <c r="L73" s="12"/>
      <c r="M73" s="12">
        <f t="shared" si="10"/>
        <v>17315</v>
      </c>
      <c r="N73" s="12">
        <f t="shared" si="11"/>
        <v>113365</v>
      </c>
      <c r="O73" s="12">
        <f t="shared" si="12"/>
        <v>125929</v>
      </c>
      <c r="P73" s="12">
        <f t="shared" si="13"/>
        <v>256609</v>
      </c>
      <c r="Q73" s="12">
        <f t="shared" si="14"/>
        <v>105093</v>
      </c>
    </row>
    <row r="74" spans="1:17" s="34" customFormat="1" ht="25.05" customHeight="1" x14ac:dyDescent="0.3">
      <c r="A74" s="31">
        <v>64201</v>
      </c>
      <c r="B74" s="32" t="s">
        <v>89</v>
      </c>
      <c r="C74" s="35">
        <v>132134.23000000001</v>
      </c>
      <c r="D74" s="33">
        <f t="shared" si="15"/>
        <v>1.1382404752488137E-2</v>
      </c>
      <c r="E74" s="12">
        <f t="shared" si="3"/>
        <v>185553</v>
      </c>
      <c r="F74" s="12">
        <f t="shared" si="4"/>
        <v>1273621</v>
      </c>
      <c r="G74" s="12">
        <f t="shared" si="5"/>
        <v>-726345</v>
      </c>
      <c r="H74" s="12">
        <f t="shared" si="6"/>
        <v>9380</v>
      </c>
      <c r="I74" s="12">
        <f t="shared" si="7"/>
        <v>76001</v>
      </c>
      <c r="J74" s="12">
        <f t="shared" si="8"/>
        <v>260080</v>
      </c>
      <c r="K74" s="12">
        <f t="shared" si="9"/>
        <v>345461</v>
      </c>
      <c r="L74" s="12"/>
      <c r="M74" s="12">
        <f t="shared" si="10"/>
        <v>20485</v>
      </c>
      <c r="N74" s="12">
        <f t="shared" si="11"/>
        <v>134116</v>
      </c>
      <c r="O74" s="12">
        <f t="shared" si="12"/>
        <v>148979</v>
      </c>
      <c r="P74" s="12">
        <f t="shared" si="13"/>
        <v>303580</v>
      </c>
      <c r="Q74" s="12">
        <f t="shared" si="14"/>
        <v>124329</v>
      </c>
    </row>
    <row r="75" spans="1:17" s="34" customFormat="1" ht="25.05" customHeight="1" x14ac:dyDescent="0.3">
      <c r="A75" s="31">
        <v>65201</v>
      </c>
      <c r="B75" s="32" t="s">
        <v>90</v>
      </c>
      <c r="C75" s="35">
        <v>70404.320000000007</v>
      </c>
      <c r="D75" s="33">
        <f t="shared" ref="D75:D106" si="16">+C75/$C$110</f>
        <v>6.0648211032349117E-3</v>
      </c>
      <c r="E75" s="12">
        <f t="shared" si="3"/>
        <v>98867</v>
      </c>
      <c r="F75" s="12">
        <f t="shared" si="4"/>
        <v>678616</v>
      </c>
      <c r="G75" s="12">
        <f t="shared" si="5"/>
        <v>-387014</v>
      </c>
      <c r="H75" s="12">
        <f t="shared" si="6"/>
        <v>4998</v>
      </c>
      <c r="I75" s="12">
        <f t="shared" si="7"/>
        <v>40495</v>
      </c>
      <c r="J75" s="12">
        <f t="shared" si="8"/>
        <v>138577</v>
      </c>
      <c r="K75" s="12">
        <f t="shared" si="9"/>
        <v>184070</v>
      </c>
      <c r="L75" s="12"/>
      <c r="M75" s="12">
        <f t="shared" si="10"/>
        <v>10915</v>
      </c>
      <c r="N75" s="12">
        <f t="shared" si="11"/>
        <v>71460</v>
      </c>
      <c r="O75" s="12">
        <f t="shared" si="12"/>
        <v>79380</v>
      </c>
      <c r="P75" s="12">
        <f t="shared" si="13"/>
        <v>161755</v>
      </c>
      <c r="Q75" s="12">
        <f t="shared" si="14"/>
        <v>66246</v>
      </c>
    </row>
    <row r="76" spans="1:17" s="34" customFormat="1" ht="25.05" customHeight="1" x14ac:dyDescent="0.3">
      <c r="A76" s="31">
        <v>66207</v>
      </c>
      <c r="B76" s="32" t="s">
        <v>91</v>
      </c>
      <c r="C76" s="35">
        <v>51326.43</v>
      </c>
      <c r="D76" s="33">
        <f t="shared" si="16"/>
        <v>4.4213993660859085E-3</v>
      </c>
      <c r="E76" s="12">
        <f t="shared" ref="E76:E109" si="17">ROUND(D76*$E$9,0)</f>
        <v>72076</v>
      </c>
      <c r="F76" s="12">
        <f t="shared" ref="F76:F109" si="18">ROUND(D76*$F$9,0)</f>
        <v>494728</v>
      </c>
      <c r="G76" s="12">
        <f t="shared" ref="G76:G109" si="19">ROUND(D76*$G$9,0)</f>
        <v>-282143</v>
      </c>
      <c r="H76" s="12">
        <f t="shared" ref="H76:H109" si="20">ROUND(D76*$H$9,0)</f>
        <v>3644</v>
      </c>
      <c r="I76" s="12">
        <f t="shared" ref="I76:I109" si="21">ROUND(D76*$I$9,0)</f>
        <v>29522</v>
      </c>
      <c r="J76" s="12">
        <f t="shared" ref="J76:J109" si="22">ROUND(D76*$J$9,0)</f>
        <v>101026</v>
      </c>
      <c r="K76" s="12">
        <f t="shared" ref="K76:K109" si="23">ROUND(SUM(H76:J76),0)</f>
        <v>134192</v>
      </c>
      <c r="L76" s="12"/>
      <c r="M76" s="12">
        <f t="shared" ref="M76:M109" si="24">ROUND(D76*$M$9,0)</f>
        <v>7957</v>
      </c>
      <c r="N76" s="12">
        <f t="shared" ref="N76:N109" si="25">ROUND(D76*$N$9,0)</f>
        <v>52096</v>
      </c>
      <c r="O76" s="12">
        <f t="shared" ref="O76:O109" si="26">ROUND(D76*$O$9,0)</f>
        <v>57870</v>
      </c>
      <c r="P76" s="12">
        <f t="shared" ref="P76:P109" si="27">ROUND(SUM(M76:O76),0)</f>
        <v>117923</v>
      </c>
      <c r="Q76" s="12">
        <f t="shared" ref="Q76:Q109" si="28">ROUND(D76*$Q$9,0)</f>
        <v>48295</v>
      </c>
    </row>
    <row r="77" spans="1:17" s="34" customFormat="1" ht="25.05" customHeight="1" x14ac:dyDescent="0.3">
      <c r="A77" s="31">
        <v>67201</v>
      </c>
      <c r="B77" s="32" t="s">
        <v>92</v>
      </c>
      <c r="C77" s="35">
        <v>47280.21</v>
      </c>
      <c r="D77" s="33">
        <f t="shared" si="16"/>
        <v>4.0728468845857508E-3</v>
      </c>
      <c r="E77" s="12">
        <f t="shared" si="17"/>
        <v>66394</v>
      </c>
      <c r="F77" s="12">
        <f t="shared" si="18"/>
        <v>455727</v>
      </c>
      <c r="G77" s="12">
        <f t="shared" si="19"/>
        <v>-259901</v>
      </c>
      <c r="H77" s="12">
        <f t="shared" si="20"/>
        <v>3356</v>
      </c>
      <c r="I77" s="12">
        <f t="shared" si="21"/>
        <v>27195</v>
      </c>
      <c r="J77" s="12">
        <f t="shared" si="22"/>
        <v>93062</v>
      </c>
      <c r="K77" s="12">
        <f t="shared" si="23"/>
        <v>123613</v>
      </c>
      <c r="L77" s="12"/>
      <c r="M77" s="12">
        <f t="shared" si="24"/>
        <v>7330</v>
      </c>
      <c r="N77" s="12">
        <f t="shared" si="25"/>
        <v>47989</v>
      </c>
      <c r="O77" s="12">
        <f t="shared" si="26"/>
        <v>53308</v>
      </c>
      <c r="P77" s="12">
        <f t="shared" si="27"/>
        <v>108627</v>
      </c>
      <c r="Q77" s="12">
        <f t="shared" si="28"/>
        <v>44487</v>
      </c>
    </row>
    <row r="78" spans="1:17" s="34" customFormat="1" ht="25.05" customHeight="1" x14ac:dyDescent="0.3">
      <c r="A78" s="31">
        <v>68201</v>
      </c>
      <c r="B78" s="32" t="s">
        <v>93</v>
      </c>
      <c r="C78" s="35">
        <v>29208.68</v>
      </c>
      <c r="D78" s="33">
        <f t="shared" si="16"/>
        <v>2.5161157562722785E-3</v>
      </c>
      <c r="E78" s="12">
        <f t="shared" si="17"/>
        <v>41017</v>
      </c>
      <c r="F78" s="12">
        <f t="shared" si="18"/>
        <v>281538</v>
      </c>
      <c r="G78" s="12">
        <f t="shared" si="19"/>
        <v>-160561</v>
      </c>
      <c r="H78" s="12">
        <f t="shared" si="20"/>
        <v>2074</v>
      </c>
      <c r="I78" s="12">
        <f t="shared" si="21"/>
        <v>16800</v>
      </c>
      <c r="J78" s="12">
        <f t="shared" si="22"/>
        <v>57492</v>
      </c>
      <c r="K78" s="12">
        <f t="shared" si="23"/>
        <v>76366</v>
      </c>
      <c r="L78" s="12"/>
      <c r="M78" s="12">
        <f t="shared" si="24"/>
        <v>4528</v>
      </c>
      <c r="N78" s="12">
        <f t="shared" si="25"/>
        <v>29647</v>
      </c>
      <c r="O78" s="12">
        <f t="shared" si="26"/>
        <v>32932</v>
      </c>
      <c r="P78" s="12">
        <f t="shared" si="27"/>
        <v>67107</v>
      </c>
      <c r="Q78" s="12">
        <f t="shared" si="28"/>
        <v>27483</v>
      </c>
    </row>
    <row r="79" spans="1:17" s="34" customFormat="1" ht="25.05" customHeight="1" x14ac:dyDescent="0.3">
      <c r="A79" s="31">
        <v>69201</v>
      </c>
      <c r="B79" s="32" t="s">
        <v>94</v>
      </c>
      <c r="C79" s="35">
        <v>53652.92</v>
      </c>
      <c r="D79" s="33">
        <f t="shared" si="16"/>
        <v>4.6218095916014017E-3</v>
      </c>
      <c r="E79" s="12">
        <f t="shared" si="17"/>
        <v>75343</v>
      </c>
      <c r="F79" s="12">
        <f t="shared" si="18"/>
        <v>517152</v>
      </c>
      <c r="G79" s="12">
        <f t="shared" si="19"/>
        <v>-294931</v>
      </c>
      <c r="H79" s="12">
        <f t="shared" si="20"/>
        <v>3809</v>
      </c>
      <c r="I79" s="12">
        <f t="shared" si="21"/>
        <v>30860</v>
      </c>
      <c r="J79" s="12">
        <f t="shared" si="22"/>
        <v>105605</v>
      </c>
      <c r="K79" s="12">
        <f t="shared" si="23"/>
        <v>140274</v>
      </c>
      <c r="L79" s="12"/>
      <c r="M79" s="12">
        <f t="shared" si="24"/>
        <v>8318</v>
      </c>
      <c r="N79" s="12">
        <f t="shared" si="25"/>
        <v>54458</v>
      </c>
      <c r="O79" s="12">
        <f t="shared" si="26"/>
        <v>60493</v>
      </c>
      <c r="P79" s="12">
        <f t="shared" si="27"/>
        <v>123269</v>
      </c>
      <c r="Q79" s="12">
        <f t="shared" si="28"/>
        <v>50484</v>
      </c>
    </row>
    <row r="80" spans="1:17" s="34" customFormat="1" ht="25.05" customHeight="1" x14ac:dyDescent="0.3">
      <c r="A80" s="31">
        <v>70201</v>
      </c>
      <c r="B80" s="32" t="s">
        <v>95</v>
      </c>
      <c r="C80" s="35">
        <v>161566.45000000001</v>
      </c>
      <c r="D80" s="33">
        <f t="shared" si="16"/>
        <v>1.3917776857084171E-2</v>
      </c>
      <c r="E80" s="12">
        <f t="shared" si="17"/>
        <v>226884</v>
      </c>
      <c r="F80" s="12">
        <f t="shared" si="18"/>
        <v>1557314</v>
      </c>
      <c r="G80" s="12">
        <f t="shared" si="19"/>
        <v>-888135</v>
      </c>
      <c r="H80" s="12">
        <f t="shared" si="20"/>
        <v>11470</v>
      </c>
      <c r="I80" s="12">
        <f t="shared" si="21"/>
        <v>92930</v>
      </c>
      <c r="J80" s="12">
        <f t="shared" si="22"/>
        <v>318012</v>
      </c>
      <c r="K80" s="12">
        <f t="shared" si="23"/>
        <v>422412</v>
      </c>
      <c r="L80" s="12"/>
      <c r="M80" s="12">
        <f t="shared" si="24"/>
        <v>25048</v>
      </c>
      <c r="N80" s="12">
        <f t="shared" si="25"/>
        <v>163990</v>
      </c>
      <c r="O80" s="12">
        <f t="shared" si="26"/>
        <v>182164</v>
      </c>
      <c r="P80" s="12">
        <f t="shared" si="27"/>
        <v>371202</v>
      </c>
      <c r="Q80" s="12">
        <f t="shared" si="28"/>
        <v>152023</v>
      </c>
    </row>
    <row r="81" spans="1:17" s="34" customFormat="1" ht="25.05" customHeight="1" x14ac:dyDescent="0.3">
      <c r="A81" s="31">
        <v>71201</v>
      </c>
      <c r="B81" s="32" t="s">
        <v>96</v>
      </c>
      <c r="C81" s="35">
        <v>64071.7</v>
      </c>
      <c r="D81" s="33">
        <f t="shared" si="16"/>
        <v>5.5193118587060601E-3</v>
      </c>
      <c r="E81" s="12">
        <f t="shared" si="17"/>
        <v>89974</v>
      </c>
      <c r="F81" s="12">
        <f t="shared" si="18"/>
        <v>617577</v>
      </c>
      <c r="G81" s="12">
        <f t="shared" si="19"/>
        <v>-352204</v>
      </c>
      <c r="H81" s="12">
        <f t="shared" si="20"/>
        <v>4548</v>
      </c>
      <c r="I81" s="12">
        <f t="shared" si="21"/>
        <v>36853</v>
      </c>
      <c r="J81" s="12">
        <f t="shared" si="22"/>
        <v>126113</v>
      </c>
      <c r="K81" s="12">
        <f t="shared" si="23"/>
        <v>167514</v>
      </c>
      <c r="L81" s="12"/>
      <c r="M81" s="12">
        <f t="shared" si="24"/>
        <v>9933</v>
      </c>
      <c r="N81" s="12">
        <f t="shared" si="25"/>
        <v>65033</v>
      </c>
      <c r="O81" s="12">
        <f t="shared" si="26"/>
        <v>72240</v>
      </c>
      <c r="P81" s="12">
        <f t="shared" si="27"/>
        <v>147206</v>
      </c>
      <c r="Q81" s="12">
        <f t="shared" si="28"/>
        <v>60287</v>
      </c>
    </row>
    <row r="82" spans="1:17" s="34" customFormat="1" ht="25.05" customHeight="1" x14ac:dyDescent="0.3">
      <c r="A82" s="31">
        <v>72201</v>
      </c>
      <c r="B82" s="32" t="s">
        <v>97</v>
      </c>
      <c r="C82" s="35">
        <v>54386.67</v>
      </c>
      <c r="D82" s="33">
        <f t="shared" si="16"/>
        <v>4.6850168278121714E-3</v>
      </c>
      <c r="E82" s="12">
        <f t="shared" si="17"/>
        <v>76374</v>
      </c>
      <c r="F82" s="12">
        <f t="shared" si="18"/>
        <v>524225</v>
      </c>
      <c r="G82" s="12">
        <f t="shared" si="19"/>
        <v>-298965</v>
      </c>
      <c r="H82" s="12">
        <f t="shared" si="20"/>
        <v>3861</v>
      </c>
      <c r="I82" s="12">
        <f t="shared" si="21"/>
        <v>31282</v>
      </c>
      <c r="J82" s="12">
        <f t="shared" si="22"/>
        <v>107049</v>
      </c>
      <c r="K82" s="12">
        <f t="shared" si="23"/>
        <v>142192</v>
      </c>
      <c r="L82" s="12"/>
      <c r="M82" s="12">
        <f t="shared" si="24"/>
        <v>8432</v>
      </c>
      <c r="N82" s="12">
        <f t="shared" si="25"/>
        <v>55202</v>
      </c>
      <c r="O82" s="12">
        <f t="shared" si="26"/>
        <v>61320</v>
      </c>
      <c r="P82" s="12">
        <f t="shared" si="27"/>
        <v>124954</v>
      </c>
      <c r="Q82" s="12">
        <f t="shared" si="28"/>
        <v>51174</v>
      </c>
    </row>
    <row r="83" spans="1:17" s="34" customFormat="1" ht="25.05" customHeight="1" x14ac:dyDescent="0.3">
      <c r="A83" s="31">
        <v>73201</v>
      </c>
      <c r="B83" s="32" t="s">
        <v>98</v>
      </c>
      <c r="C83" s="35">
        <v>55085.33</v>
      </c>
      <c r="D83" s="33">
        <f t="shared" si="16"/>
        <v>4.7452013152411553E-3</v>
      </c>
      <c r="E83" s="12">
        <f t="shared" si="17"/>
        <v>77355</v>
      </c>
      <c r="F83" s="12">
        <f t="shared" si="18"/>
        <v>530959</v>
      </c>
      <c r="G83" s="12">
        <f t="shared" si="19"/>
        <v>-302805</v>
      </c>
      <c r="H83" s="12">
        <f t="shared" si="20"/>
        <v>3911</v>
      </c>
      <c r="I83" s="12">
        <f t="shared" si="21"/>
        <v>31684</v>
      </c>
      <c r="J83" s="12">
        <f t="shared" si="22"/>
        <v>108425</v>
      </c>
      <c r="K83" s="12">
        <f t="shared" si="23"/>
        <v>144020</v>
      </c>
      <c r="L83" s="12"/>
      <c r="M83" s="12">
        <f t="shared" si="24"/>
        <v>8540</v>
      </c>
      <c r="N83" s="12">
        <f t="shared" si="25"/>
        <v>55911</v>
      </c>
      <c r="O83" s="12">
        <f t="shared" si="26"/>
        <v>62108</v>
      </c>
      <c r="P83" s="12">
        <f t="shared" si="27"/>
        <v>126559</v>
      </c>
      <c r="Q83" s="12">
        <f t="shared" si="28"/>
        <v>51831</v>
      </c>
    </row>
    <row r="84" spans="1:17" s="34" customFormat="1" ht="25.05" customHeight="1" x14ac:dyDescent="0.3">
      <c r="A84" s="31">
        <v>74201</v>
      </c>
      <c r="B84" s="32" t="s">
        <v>99</v>
      </c>
      <c r="C84" s="35">
        <v>50427.73</v>
      </c>
      <c r="D84" s="33">
        <f t="shared" si="16"/>
        <v>4.3439828847467348E-3</v>
      </c>
      <c r="E84" s="12">
        <f t="shared" si="17"/>
        <v>70814</v>
      </c>
      <c r="F84" s="12">
        <f t="shared" si="18"/>
        <v>486065</v>
      </c>
      <c r="G84" s="12">
        <f t="shared" si="19"/>
        <v>-277203</v>
      </c>
      <c r="H84" s="12">
        <f t="shared" si="20"/>
        <v>3580</v>
      </c>
      <c r="I84" s="12">
        <f t="shared" si="21"/>
        <v>29005</v>
      </c>
      <c r="J84" s="12">
        <f t="shared" si="22"/>
        <v>99257</v>
      </c>
      <c r="K84" s="12">
        <f t="shared" si="23"/>
        <v>131842</v>
      </c>
      <c r="L84" s="12"/>
      <c r="M84" s="12">
        <f t="shared" si="24"/>
        <v>7818</v>
      </c>
      <c r="N84" s="12">
        <f t="shared" si="25"/>
        <v>51184</v>
      </c>
      <c r="O84" s="12">
        <f t="shared" si="26"/>
        <v>56856</v>
      </c>
      <c r="P84" s="12">
        <f t="shared" si="27"/>
        <v>115858</v>
      </c>
      <c r="Q84" s="12">
        <f t="shared" si="28"/>
        <v>47449</v>
      </c>
    </row>
    <row r="85" spans="1:17" s="34" customFormat="1" ht="25.05" customHeight="1" x14ac:dyDescent="0.3">
      <c r="A85" s="31">
        <v>75201</v>
      </c>
      <c r="B85" s="32" t="s">
        <v>100</v>
      </c>
      <c r="C85" s="35">
        <v>88360.75</v>
      </c>
      <c r="D85" s="33">
        <f t="shared" si="16"/>
        <v>7.6116372020589669E-3</v>
      </c>
      <c r="E85" s="12">
        <f t="shared" si="17"/>
        <v>124083</v>
      </c>
      <c r="F85" s="12">
        <f t="shared" si="18"/>
        <v>851696</v>
      </c>
      <c r="G85" s="12">
        <f t="shared" si="19"/>
        <v>-485721</v>
      </c>
      <c r="H85" s="12">
        <f t="shared" si="20"/>
        <v>6273</v>
      </c>
      <c r="I85" s="12">
        <f t="shared" si="21"/>
        <v>50824</v>
      </c>
      <c r="J85" s="12">
        <f t="shared" si="22"/>
        <v>173921</v>
      </c>
      <c r="K85" s="12">
        <f t="shared" si="23"/>
        <v>231018</v>
      </c>
      <c r="L85" s="12"/>
      <c r="M85" s="12">
        <f t="shared" si="24"/>
        <v>13699</v>
      </c>
      <c r="N85" s="12">
        <f t="shared" si="25"/>
        <v>89686</v>
      </c>
      <c r="O85" s="12">
        <f t="shared" si="26"/>
        <v>99625</v>
      </c>
      <c r="P85" s="12">
        <f t="shared" si="27"/>
        <v>203010</v>
      </c>
      <c r="Q85" s="12">
        <f t="shared" si="28"/>
        <v>83141</v>
      </c>
    </row>
    <row r="86" spans="1:17" s="34" customFormat="1" ht="25.05" customHeight="1" x14ac:dyDescent="0.3">
      <c r="A86" s="31">
        <v>76201</v>
      </c>
      <c r="B86" s="32" t="s">
        <v>101</v>
      </c>
      <c r="C86" s="35">
        <v>45255.33</v>
      </c>
      <c r="D86" s="33">
        <f t="shared" si="16"/>
        <v>3.8984181711840976E-3</v>
      </c>
      <c r="E86" s="12">
        <f t="shared" si="17"/>
        <v>63551</v>
      </c>
      <c r="F86" s="12">
        <f t="shared" si="18"/>
        <v>436209</v>
      </c>
      <c r="G86" s="12">
        <f t="shared" si="19"/>
        <v>-248770</v>
      </c>
      <c r="H86" s="12">
        <f t="shared" si="20"/>
        <v>3213</v>
      </c>
      <c r="I86" s="12">
        <f t="shared" si="21"/>
        <v>26030</v>
      </c>
      <c r="J86" s="12">
        <f t="shared" si="22"/>
        <v>89076</v>
      </c>
      <c r="K86" s="12">
        <f t="shared" si="23"/>
        <v>118319</v>
      </c>
      <c r="L86" s="12"/>
      <c r="M86" s="12">
        <f t="shared" si="24"/>
        <v>7016</v>
      </c>
      <c r="N86" s="12">
        <f t="shared" si="25"/>
        <v>45934</v>
      </c>
      <c r="O86" s="12">
        <f t="shared" si="26"/>
        <v>51025</v>
      </c>
      <c r="P86" s="12">
        <f t="shared" si="27"/>
        <v>103975</v>
      </c>
      <c r="Q86" s="12">
        <f t="shared" si="28"/>
        <v>42582</v>
      </c>
    </row>
    <row r="87" spans="1:17" s="34" customFormat="1" ht="25.05" customHeight="1" x14ac:dyDescent="0.3">
      <c r="A87" s="31">
        <v>77209</v>
      </c>
      <c r="B87" s="32" t="s">
        <v>102</v>
      </c>
      <c r="C87" s="35">
        <v>1223400.07</v>
      </c>
      <c r="D87" s="33">
        <f t="shared" si="16"/>
        <v>0.10538703537275934</v>
      </c>
      <c r="E87" s="12">
        <f t="shared" si="17"/>
        <v>1717990</v>
      </c>
      <c r="F87" s="12">
        <f>ROUND(D87*$F$9,0)+1</f>
        <v>11792166</v>
      </c>
      <c r="G87" s="12">
        <f>ROUND(D87*$G$9,0)-1</f>
        <v>-6725063</v>
      </c>
      <c r="H87" s="12">
        <f>ROUND(D87*$H$9,0)-1</f>
        <v>86849</v>
      </c>
      <c r="I87" s="12">
        <f>ROUND(D87*$I$9,0)-1</f>
        <v>703678</v>
      </c>
      <c r="J87" s="12">
        <f>ROUND(D87*$J$9,0)+1</f>
        <v>2408023</v>
      </c>
      <c r="K87" s="12">
        <f t="shared" si="23"/>
        <v>3198550</v>
      </c>
      <c r="L87" s="12"/>
      <c r="M87" s="12">
        <f>ROUND(D87*$M$9,0)+1</f>
        <v>189665</v>
      </c>
      <c r="N87" s="12">
        <f t="shared" si="25"/>
        <v>1241748</v>
      </c>
      <c r="O87" s="12">
        <f t="shared" si="26"/>
        <v>1379365</v>
      </c>
      <c r="P87" s="12">
        <f t="shared" si="27"/>
        <v>2810778</v>
      </c>
      <c r="Q87" s="12">
        <f>ROUND(D87*$Q$9,0)-1</f>
        <v>1151134</v>
      </c>
    </row>
    <row r="88" spans="1:17" s="34" customFormat="1" ht="25.05" customHeight="1" x14ac:dyDescent="0.3">
      <c r="A88" s="31">
        <v>78201</v>
      </c>
      <c r="B88" s="32" t="s">
        <v>103</v>
      </c>
      <c r="C88" s="35">
        <v>389085.62</v>
      </c>
      <c r="D88" s="33">
        <f t="shared" si="16"/>
        <v>3.3516901791555399E-2</v>
      </c>
      <c r="E88" s="12">
        <f t="shared" si="17"/>
        <v>546383</v>
      </c>
      <c r="F88" s="12">
        <f t="shared" si="18"/>
        <v>3750336</v>
      </c>
      <c r="G88" s="12">
        <f t="shared" si="19"/>
        <v>-2138814</v>
      </c>
      <c r="H88" s="12">
        <f t="shared" si="20"/>
        <v>27621</v>
      </c>
      <c r="I88" s="12">
        <f t="shared" si="21"/>
        <v>223796</v>
      </c>
      <c r="J88" s="12">
        <f t="shared" si="22"/>
        <v>765838</v>
      </c>
      <c r="K88" s="12">
        <f t="shared" si="23"/>
        <v>1017255</v>
      </c>
      <c r="L88" s="12"/>
      <c r="M88" s="12">
        <f t="shared" si="24"/>
        <v>60320</v>
      </c>
      <c r="N88" s="12">
        <f t="shared" si="25"/>
        <v>394921</v>
      </c>
      <c r="O88" s="12">
        <f t="shared" si="26"/>
        <v>438688</v>
      </c>
      <c r="P88" s="12">
        <f t="shared" si="27"/>
        <v>893929</v>
      </c>
      <c r="Q88" s="12">
        <f t="shared" si="28"/>
        <v>366103</v>
      </c>
    </row>
    <row r="89" spans="1:17" s="34" customFormat="1" ht="25.05" customHeight="1" x14ac:dyDescent="0.3">
      <c r="A89" s="31">
        <v>79201</v>
      </c>
      <c r="B89" s="32" t="s">
        <v>104</v>
      </c>
      <c r="C89" s="35">
        <v>80767.56</v>
      </c>
      <c r="D89" s="33">
        <f t="shared" si="16"/>
        <v>6.9575390025042767E-3</v>
      </c>
      <c r="E89" s="12">
        <f t="shared" si="17"/>
        <v>113420</v>
      </c>
      <c r="F89" s="12">
        <f t="shared" si="18"/>
        <v>778506</v>
      </c>
      <c r="G89" s="12">
        <f t="shared" si="19"/>
        <v>-443981</v>
      </c>
      <c r="H89" s="12">
        <f t="shared" si="20"/>
        <v>5734</v>
      </c>
      <c r="I89" s="12">
        <f t="shared" si="21"/>
        <v>46456</v>
      </c>
      <c r="J89" s="12">
        <f t="shared" si="22"/>
        <v>158975</v>
      </c>
      <c r="K89" s="12">
        <f t="shared" si="23"/>
        <v>211165</v>
      </c>
      <c r="L89" s="12"/>
      <c r="M89" s="12">
        <f t="shared" si="24"/>
        <v>12521</v>
      </c>
      <c r="N89" s="12">
        <f t="shared" si="25"/>
        <v>81979</v>
      </c>
      <c r="O89" s="12">
        <f t="shared" si="26"/>
        <v>91064</v>
      </c>
      <c r="P89" s="12">
        <f t="shared" si="27"/>
        <v>185564</v>
      </c>
      <c r="Q89" s="12">
        <f t="shared" si="28"/>
        <v>75997</v>
      </c>
    </row>
    <row r="90" spans="1:17" s="34" customFormat="1" ht="25.05" customHeight="1" x14ac:dyDescent="0.3">
      <c r="A90" s="31">
        <v>80201</v>
      </c>
      <c r="B90" s="32" t="s">
        <v>105</v>
      </c>
      <c r="C90" s="35">
        <v>35576.32</v>
      </c>
      <c r="D90" s="33">
        <f t="shared" si="16"/>
        <v>3.0646417195910455E-3</v>
      </c>
      <c r="E90" s="12">
        <f t="shared" si="17"/>
        <v>49959</v>
      </c>
      <c r="F90" s="12">
        <f t="shared" si="18"/>
        <v>342915</v>
      </c>
      <c r="G90" s="12">
        <f t="shared" si="19"/>
        <v>-195564</v>
      </c>
      <c r="H90" s="12">
        <f t="shared" si="20"/>
        <v>2526</v>
      </c>
      <c r="I90" s="12">
        <f t="shared" si="21"/>
        <v>20463</v>
      </c>
      <c r="J90" s="12">
        <f t="shared" si="22"/>
        <v>70025</v>
      </c>
      <c r="K90" s="12">
        <f t="shared" si="23"/>
        <v>93014</v>
      </c>
      <c r="L90" s="12"/>
      <c r="M90" s="12">
        <f t="shared" si="24"/>
        <v>5515</v>
      </c>
      <c r="N90" s="12">
        <f t="shared" si="25"/>
        <v>36110</v>
      </c>
      <c r="O90" s="12">
        <f t="shared" si="26"/>
        <v>40112</v>
      </c>
      <c r="P90" s="12">
        <f t="shared" si="27"/>
        <v>81737</v>
      </c>
      <c r="Q90" s="12">
        <f t="shared" si="28"/>
        <v>33475</v>
      </c>
    </row>
    <row r="91" spans="1:17" s="34" customFormat="1" ht="25.05" customHeight="1" x14ac:dyDescent="0.3">
      <c r="A91" s="31">
        <v>81201</v>
      </c>
      <c r="B91" s="32" t="s">
        <v>106</v>
      </c>
      <c r="C91" s="35">
        <v>59355.26</v>
      </c>
      <c r="D91" s="33">
        <f t="shared" si="16"/>
        <v>5.1130247893310388E-3</v>
      </c>
      <c r="E91" s="12">
        <f t="shared" si="17"/>
        <v>83351</v>
      </c>
      <c r="F91" s="12">
        <f t="shared" si="18"/>
        <v>572116</v>
      </c>
      <c r="G91" s="12">
        <f t="shared" si="19"/>
        <v>-326277</v>
      </c>
      <c r="H91" s="12">
        <f t="shared" si="20"/>
        <v>4214</v>
      </c>
      <c r="I91" s="12">
        <f t="shared" si="21"/>
        <v>34140</v>
      </c>
      <c r="J91" s="12">
        <f t="shared" si="22"/>
        <v>116829</v>
      </c>
      <c r="K91" s="12">
        <f t="shared" si="23"/>
        <v>155183</v>
      </c>
      <c r="L91" s="12"/>
      <c r="M91" s="12">
        <f t="shared" si="24"/>
        <v>9202</v>
      </c>
      <c r="N91" s="12">
        <f t="shared" si="25"/>
        <v>60245</v>
      </c>
      <c r="O91" s="12">
        <f t="shared" si="26"/>
        <v>66922</v>
      </c>
      <c r="P91" s="12">
        <f t="shared" si="27"/>
        <v>136369</v>
      </c>
      <c r="Q91" s="12">
        <f t="shared" si="28"/>
        <v>55849</v>
      </c>
    </row>
    <row r="92" spans="1:17" s="34" customFormat="1" ht="25.05" customHeight="1" x14ac:dyDescent="0.3">
      <c r="A92" s="31">
        <v>82201</v>
      </c>
      <c r="B92" s="32" t="s">
        <v>107</v>
      </c>
      <c r="C92" s="35">
        <v>364738.79</v>
      </c>
      <c r="D92" s="33">
        <f t="shared" si="16"/>
        <v>3.1419599120627348E-2</v>
      </c>
      <c r="E92" s="12">
        <f t="shared" si="17"/>
        <v>512194</v>
      </c>
      <c r="F92" s="12">
        <f t="shared" si="18"/>
        <v>3515661</v>
      </c>
      <c r="G92" s="12">
        <f t="shared" si="19"/>
        <v>-2004979</v>
      </c>
      <c r="H92" s="12">
        <f t="shared" si="20"/>
        <v>25893</v>
      </c>
      <c r="I92" s="12">
        <f t="shared" si="21"/>
        <v>209792</v>
      </c>
      <c r="J92" s="12">
        <f t="shared" si="22"/>
        <v>717916</v>
      </c>
      <c r="K92" s="12">
        <f t="shared" si="23"/>
        <v>953601</v>
      </c>
      <c r="L92" s="12"/>
      <c r="M92" s="12">
        <f t="shared" si="24"/>
        <v>56545</v>
      </c>
      <c r="N92" s="12">
        <f t="shared" si="25"/>
        <v>370209</v>
      </c>
      <c r="O92" s="12">
        <f t="shared" si="26"/>
        <v>411237</v>
      </c>
      <c r="P92" s="12">
        <f t="shared" si="27"/>
        <v>837991</v>
      </c>
      <c r="Q92" s="12">
        <f t="shared" si="28"/>
        <v>343194</v>
      </c>
    </row>
    <row r="93" spans="1:17" s="34" customFormat="1" ht="25.05" customHeight="1" x14ac:dyDescent="0.3">
      <c r="A93" s="31">
        <v>83201</v>
      </c>
      <c r="B93" s="32" t="s">
        <v>108</v>
      </c>
      <c r="C93" s="35">
        <v>56900.59</v>
      </c>
      <c r="D93" s="33">
        <f t="shared" si="16"/>
        <v>4.9015727872738111E-3</v>
      </c>
      <c r="E93" s="12">
        <f t="shared" si="17"/>
        <v>79904</v>
      </c>
      <c r="F93" s="12">
        <f t="shared" si="18"/>
        <v>548456</v>
      </c>
      <c r="G93" s="12">
        <f t="shared" si="19"/>
        <v>-312784</v>
      </c>
      <c r="H93" s="12">
        <f t="shared" si="20"/>
        <v>4039</v>
      </c>
      <c r="I93" s="12">
        <f t="shared" si="21"/>
        <v>32728</v>
      </c>
      <c r="J93" s="12">
        <f t="shared" si="22"/>
        <v>111998</v>
      </c>
      <c r="K93" s="12">
        <f t="shared" si="23"/>
        <v>148765</v>
      </c>
      <c r="L93" s="12"/>
      <c r="M93" s="12">
        <f t="shared" si="24"/>
        <v>8821</v>
      </c>
      <c r="N93" s="12">
        <f t="shared" si="25"/>
        <v>57754</v>
      </c>
      <c r="O93" s="12">
        <f t="shared" si="26"/>
        <v>64155</v>
      </c>
      <c r="P93" s="12">
        <f t="shared" si="27"/>
        <v>130730</v>
      </c>
      <c r="Q93" s="12">
        <f t="shared" si="28"/>
        <v>53540</v>
      </c>
    </row>
    <row r="94" spans="1:17" s="34" customFormat="1" ht="25.05" customHeight="1" x14ac:dyDescent="0.3">
      <c r="A94" s="31">
        <v>84201</v>
      </c>
      <c r="B94" s="32" t="s">
        <v>109</v>
      </c>
      <c r="C94" s="35">
        <v>102891.54</v>
      </c>
      <c r="D94" s="33">
        <f t="shared" si="16"/>
        <v>8.8633592815943532E-3</v>
      </c>
      <c r="E94" s="12">
        <f t="shared" si="17"/>
        <v>144488</v>
      </c>
      <c r="F94" s="12">
        <f t="shared" si="18"/>
        <v>991756</v>
      </c>
      <c r="G94" s="12">
        <f t="shared" si="19"/>
        <v>-565597</v>
      </c>
      <c r="H94" s="12">
        <f t="shared" si="20"/>
        <v>7304</v>
      </c>
      <c r="I94" s="12">
        <f t="shared" si="21"/>
        <v>59181</v>
      </c>
      <c r="J94" s="12">
        <f t="shared" si="22"/>
        <v>202522</v>
      </c>
      <c r="K94" s="12">
        <f t="shared" si="23"/>
        <v>269007</v>
      </c>
      <c r="L94" s="12"/>
      <c r="M94" s="12">
        <f t="shared" si="24"/>
        <v>15951</v>
      </c>
      <c r="N94" s="12">
        <f t="shared" si="25"/>
        <v>104435</v>
      </c>
      <c r="O94" s="12">
        <f t="shared" si="26"/>
        <v>116009</v>
      </c>
      <c r="P94" s="12">
        <f t="shared" si="27"/>
        <v>236395</v>
      </c>
      <c r="Q94" s="12">
        <f t="shared" si="28"/>
        <v>96814</v>
      </c>
    </row>
    <row r="95" spans="1:17" s="34" customFormat="1" ht="25.05" customHeight="1" x14ac:dyDescent="0.3">
      <c r="A95" s="31">
        <v>85201</v>
      </c>
      <c r="B95" s="32" t="s">
        <v>110</v>
      </c>
      <c r="C95" s="35">
        <v>224921.79</v>
      </c>
      <c r="D95" s="33">
        <f t="shared" si="16"/>
        <v>1.9375379501845497E-2</v>
      </c>
      <c r="E95" s="12">
        <f t="shared" si="17"/>
        <v>315852</v>
      </c>
      <c r="F95" s="12">
        <f t="shared" si="18"/>
        <v>2167986</v>
      </c>
      <c r="G95" s="12">
        <f t="shared" si="19"/>
        <v>-1236401</v>
      </c>
      <c r="H95" s="12">
        <f t="shared" si="20"/>
        <v>15967</v>
      </c>
      <c r="I95" s="12">
        <f t="shared" si="21"/>
        <v>129371</v>
      </c>
      <c r="J95" s="12">
        <f t="shared" si="22"/>
        <v>442714</v>
      </c>
      <c r="K95" s="12">
        <f t="shared" si="23"/>
        <v>588052</v>
      </c>
      <c r="L95" s="12"/>
      <c r="M95" s="12">
        <f t="shared" si="24"/>
        <v>34870</v>
      </c>
      <c r="N95" s="12">
        <f t="shared" si="25"/>
        <v>228295</v>
      </c>
      <c r="O95" s="12">
        <f t="shared" si="26"/>
        <v>253596</v>
      </c>
      <c r="P95" s="12">
        <f t="shared" si="27"/>
        <v>516761</v>
      </c>
      <c r="Q95" s="12">
        <f t="shared" si="28"/>
        <v>211636</v>
      </c>
    </row>
    <row r="96" spans="1:17" s="34" customFormat="1" ht="25.05" customHeight="1" x14ac:dyDescent="0.3">
      <c r="A96" s="31">
        <v>86201</v>
      </c>
      <c r="B96" s="32" t="s">
        <v>111</v>
      </c>
      <c r="C96" s="35">
        <v>75822.84</v>
      </c>
      <c r="D96" s="33">
        <f t="shared" si="16"/>
        <v>6.5315872682131454E-3</v>
      </c>
      <c r="E96" s="12">
        <f t="shared" si="17"/>
        <v>106476</v>
      </c>
      <c r="F96" s="12">
        <f t="shared" si="18"/>
        <v>730845</v>
      </c>
      <c r="G96" s="12">
        <f t="shared" si="19"/>
        <v>-416800</v>
      </c>
      <c r="H96" s="12">
        <f t="shared" si="20"/>
        <v>5383</v>
      </c>
      <c r="I96" s="12">
        <f t="shared" si="21"/>
        <v>43612</v>
      </c>
      <c r="J96" s="12">
        <f t="shared" si="22"/>
        <v>149242</v>
      </c>
      <c r="K96" s="12">
        <f t="shared" si="23"/>
        <v>198237</v>
      </c>
      <c r="L96" s="12"/>
      <c r="M96" s="12">
        <f t="shared" si="24"/>
        <v>11755</v>
      </c>
      <c r="N96" s="12">
        <f t="shared" si="25"/>
        <v>76960</v>
      </c>
      <c r="O96" s="12">
        <f t="shared" si="26"/>
        <v>85489</v>
      </c>
      <c r="P96" s="12">
        <f t="shared" si="27"/>
        <v>174204</v>
      </c>
      <c r="Q96" s="12">
        <f t="shared" si="28"/>
        <v>71344</v>
      </c>
    </row>
    <row r="97" spans="1:17" s="34" customFormat="1" ht="25.05" customHeight="1" x14ac:dyDescent="0.3">
      <c r="A97" s="31">
        <v>87201</v>
      </c>
      <c r="B97" s="32" t="s">
        <v>112</v>
      </c>
      <c r="C97" s="35">
        <v>47983.72</v>
      </c>
      <c r="D97" s="33">
        <f t="shared" si="16"/>
        <v>4.133449164308598E-3</v>
      </c>
      <c r="E97" s="12">
        <f t="shared" si="17"/>
        <v>67382</v>
      </c>
      <c r="F97" s="12">
        <f t="shared" si="18"/>
        <v>462508</v>
      </c>
      <c r="G97" s="12">
        <f t="shared" si="19"/>
        <v>-263768</v>
      </c>
      <c r="H97" s="12">
        <f t="shared" si="20"/>
        <v>3406</v>
      </c>
      <c r="I97" s="12">
        <f t="shared" si="21"/>
        <v>27599</v>
      </c>
      <c r="J97" s="12">
        <f t="shared" si="22"/>
        <v>94446</v>
      </c>
      <c r="K97" s="12">
        <f t="shared" si="23"/>
        <v>125451</v>
      </c>
      <c r="L97" s="12"/>
      <c r="M97" s="12">
        <f t="shared" si="24"/>
        <v>7439</v>
      </c>
      <c r="N97" s="12">
        <f t="shared" si="25"/>
        <v>48703</v>
      </c>
      <c r="O97" s="12">
        <f t="shared" si="26"/>
        <v>54101</v>
      </c>
      <c r="P97" s="12">
        <f t="shared" si="27"/>
        <v>110243</v>
      </c>
      <c r="Q97" s="12">
        <f t="shared" si="28"/>
        <v>45149</v>
      </c>
    </row>
    <row r="98" spans="1:17" s="34" customFormat="1" ht="25.05" customHeight="1" x14ac:dyDescent="0.3">
      <c r="A98" s="31">
        <v>88201</v>
      </c>
      <c r="B98" s="32" t="s">
        <v>113</v>
      </c>
      <c r="C98" s="35">
        <v>36771.06</v>
      </c>
      <c r="D98" s="33">
        <f t="shared" si="16"/>
        <v>3.1675598979766738E-3</v>
      </c>
      <c r="E98" s="12">
        <f t="shared" si="17"/>
        <v>51637</v>
      </c>
      <c r="F98" s="12">
        <f t="shared" si="18"/>
        <v>354431</v>
      </c>
      <c r="G98" s="12">
        <f t="shared" si="19"/>
        <v>-202131</v>
      </c>
      <c r="H98" s="12">
        <f t="shared" si="20"/>
        <v>2610</v>
      </c>
      <c r="I98" s="12">
        <f t="shared" si="21"/>
        <v>21150</v>
      </c>
      <c r="J98" s="12">
        <f t="shared" si="22"/>
        <v>72377</v>
      </c>
      <c r="K98" s="12">
        <f t="shared" si="23"/>
        <v>96137</v>
      </c>
      <c r="L98" s="12"/>
      <c r="M98" s="12">
        <f t="shared" si="24"/>
        <v>5701</v>
      </c>
      <c r="N98" s="12">
        <f t="shared" si="25"/>
        <v>37323</v>
      </c>
      <c r="O98" s="12">
        <f t="shared" si="26"/>
        <v>41459</v>
      </c>
      <c r="P98" s="12">
        <f t="shared" si="27"/>
        <v>84483</v>
      </c>
      <c r="Q98" s="12">
        <f t="shared" si="28"/>
        <v>34599</v>
      </c>
    </row>
    <row r="99" spans="1:17" s="34" customFormat="1" ht="25.05" customHeight="1" x14ac:dyDescent="0.3">
      <c r="A99" s="31">
        <v>89201</v>
      </c>
      <c r="B99" s="32" t="s">
        <v>114</v>
      </c>
      <c r="C99" s="35">
        <v>36479.29</v>
      </c>
      <c r="D99" s="33">
        <f t="shared" si="16"/>
        <v>3.1424260304343012E-3</v>
      </c>
      <c r="E99" s="12">
        <f t="shared" si="17"/>
        <v>51227</v>
      </c>
      <c r="F99" s="12">
        <f t="shared" si="18"/>
        <v>351618</v>
      </c>
      <c r="G99" s="12">
        <f t="shared" si="19"/>
        <v>-200528</v>
      </c>
      <c r="H99" s="12">
        <f t="shared" si="20"/>
        <v>2590</v>
      </c>
      <c r="I99" s="12">
        <f t="shared" si="21"/>
        <v>20982</v>
      </c>
      <c r="J99" s="12">
        <f t="shared" si="22"/>
        <v>71802</v>
      </c>
      <c r="K99" s="12">
        <f t="shared" si="23"/>
        <v>95374</v>
      </c>
      <c r="L99" s="12"/>
      <c r="M99" s="12">
        <f t="shared" si="24"/>
        <v>5655</v>
      </c>
      <c r="N99" s="12">
        <f t="shared" si="25"/>
        <v>37026</v>
      </c>
      <c r="O99" s="12">
        <f t="shared" si="26"/>
        <v>41130</v>
      </c>
      <c r="P99" s="12">
        <f t="shared" si="27"/>
        <v>83811</v>
      </c>
      <c r="Q99" s="12">
        <f t="shared" si="28"/>
        <v>34324</v>
      </c>
    </row>
    <row r="100" spans="1:17" s="34" customFormat="1" ht="25.05" customHeight="1" x14ac:dyDescent="0.3">
      <c r="A100" s="31">
        <v>90201</v>
      </c>
      <c r="B100" s="32" t="s">
        <v>115</v>
      </c>
      <c r="C100" s="35">
        <v>80402.460000000006</v>
      </c>
      <c r="D100" s="33">
        <f t="shared" si="16"/>
        <v>6.9260882877641722E-3</v>
      </c>
      <c r="E100" s="12">
        <f t="shared" si="17"/>
        <v>112907</v>
      </c>
      <c r="F100" s="12">
        <f t="shared" si="18"/>
        <v>774987</v>
      </c>
      <c r="G100" s="12">
        <f t="shared" si="19"/>
        <v>-441974</v>
      </c>
      <c r="H100" s="12">
        <f t="shared" si="20"/>
        <v>5708</v>
      </c>
      <c r="I100" s="12">
        <f t="shared" si="21"/>
        <v>46246</v>
      </c>
      <c r="J100" s="12">
        <f t="shared" si="22"/>
        <v>158256</v>
      </c>
      <c r="K100" s="12">
        <f t="shared" si="23"/>
        <v>210210</v>
      </c>
      <c r="L100" s="12"/>
      <c r="M100" s="12">
        <f t="shared" si="24"/>
        <v>12465</v>
      </c>
      <c r="N100" s="12">
        <f t="shared" si="25"/>
        <v>81608</v>
      </c>
      <c r="O100" s="12">
        <f t="shared" si="26"/>
        <v>90653</v>
      </c>
      <c r="P100" s="12">
        <f t="shared" si="27"/>
        <v>184726</v>
      </c>
      <c r="Q100" s="12">
        <f t="shared" si="28"/>
        <v>75653</v>
      </c>
    </row>
    <row r="101" spans="1:17" s="34" customFormat="1" ht="25.05" customHeight="1" x14ac:dyDescent="0.3">
      <c r="A101" s="31">
        <v>91201</v>
      </c>
      <c r="B101" s="32" t="s">
        <v>116</v>
      </c>
      <c r="C101" s="35">
        <v>154411.93</v>
      </c>
      <c r="D101" s="33">
        <f t="shared" si="16"/>
        <v>1.3301466893725156E-2</v>
      </c>
      <c r="E101" s="12">
        <f t="shared" si="17"/>
        <v>216837</v>
      </c>
      <c r="F101" s="12">
        <f t="shared" si="18"/>
        <v>1488353</v>
      </c>
      <c r="G101" s="12">
        <f t="shared" si="19"/>
        <v>-848806</v>
      </c>
      <c r="H101" s="12">
        <f t="shared" si="20"/>
        <v>10962</v>
      </c>
      <c r="I101" s="12">
        <f t="shared" si="21"/>
        <v>88815</v>
      </c>
      <c r="J101" s="12">
        <f t="shared" si="22"/>
        <v>303929</v>
      </c>
      <c r="K101" s="12">
        <f t="shared" si="23"/>
        <v>403706</v>
      </c>
      <c r="L101" s="12"/>
      <c r="M101" s="12">
        <f t="shared" si="24"/>
        <v>23938</v>
      </c>
      <c r="N101" s="12">
        <f t="shared" si="25"/>
        <v>156728</v>
      </c>
      <c r="O101" s="12">
        <f t="shared" si="26"/>
        <v>174097</v>
      </c>
      <c r="P101" s="12">
        <f t="shared" si="27"/>
        <v>354763</v>
      </c>
      <c r="Q101" s="12">
        <f t="shared" si="28"/>
        <v>145291</v>
      </c>
    </row>
    <row r="102" spans="1:17" s="34" customFormat="1" ht="25.05" customHeight="1" x14ac:dyDescent="0.3">
      <c r="A102" s="31">
        <v>92201</v>
      </c>
      <c r="B102" s="32" t="s">
        <v>117</v>
      </c>
      <c r="C102" s="35">
        <v>121961.19</v>
      </c>
      <c r="D102" s="33">
        <f t="shared" si="16"/>
        <v>1.0506071202557494E-2</v>
      </c>
      <c r="E102" s="12">
        <f t="shared" si="17"/>
        <v>171267</v>
      </c>
      <c r="F102" s="12">
        <f t="shared" si="18"/>
        <v>1175565</v>
      </c>
      <c r="G102" s="12">
        <f t="shared" si="19"/>
        <v>-670424</v>
      </c>
      <c r="H102" s="12">
        <f t="shared" si="20"/>
        <v>8658</v>
      </c>
      <c r="I102" s="12">
        <f t="shared" si="21"/>
        <v>70150</v>
      </c>
      <c r="J102" s="12">
        <f t="shared" si="22"/>
        <v>240057</v>
      </c>
      <c r="K102" s="12">
        <f t="shared" si="23"/>
        <v>318865</v>
      </c>
      <c r="L102" s="12"/>
      <c r="M102" s="12">
        <f t="shared" si="24"/>
        <v>18908</v>
      </c>
      <c r="N102" s="12">
        <f t="shared" si="25"/>
        <v>123790</v>
      </c>
      <c r="O102" s="12">
        <f t="shared" si="26"/>
        <v>137509</v>
      </c>
      <c r="P102" s="12">
        <f t="shared" si="27"/>
        <v>280207</v>
      </c>
      <c r="Q102" s="12">
        <f t="shared" si="28"/>
        <v>114757</v>
      </c>
    </row>
    <row r="103" spans="1:17" s="34" customFormat="1" ht="25.05" customHeight="1" x14ac:dyDescent="0.3">
      <c r="A103" s="31">
        <v>93201</v>
      </c>
      <c r="B103" s="32" t="s">
        <v>118</v>
      </c>
      <c r="C103" s="35">
        <v>42470.62</v>
      </c>
      <c r="D103" s="33">
        <f t="shared" si="16"/>
        <v>3.6585356188863225E-3</v>
      </c>
      <c r="E103" s="12">
        <f t="shared" si="17"/>
        <v>59640</v>
      </c>
      <c r="F103" s="12">
        <f t="shared" si="18"/>
        <v>409368</v>
      </c>
      <c r="G103" s="12">
        <f t="shared" si="19"/>
        <v>-233462</v>
      </c>
      <c r="H103" s="12">
        <f t="shared" si="20"/>
        <v>3015</v>
      </c>
      <c r="I103" s="12">
        <f t="shared" si="21"/>
        <v>24428</v>
      </c>
      <c r="J103" s="12">
        <f t="shared" si="22"/>
        <v>83595</v>
      </c>
      <c r="K103" s="12">
        <f t="shared" si="23"/>
        <v>111038</v>
      </c>
      <c r="L103" s="12"/>
      <c r="M103" s="12">
        <f t="shared" si="24"/>
        <v>6584</v>
      </c>
      <c r="N103" s="12">
        <f t="shared" si="25"/>
        <v>43108</v>
      </c>
      <c r="O103" s="12">
        <f t="shared" si="26"/>
        <v>47885</v>
      </c>
      <c r="P103" s="12">
        <f t="shared" si="27"/>
        <v>97577</v>
      </c>
      <c r="Q103" s="12">
        <f t="shared" si="28"/>
        <v>39962</v>
      </c>
    </row>
    <row r="104" spans="1:17" s="34" customFormat="1" ht="25.05" customHeight="1" x14ac:dyDescent="0.3">
      <c r="A104" s="31">
        <v>94201</v>
      </c>
      <c r="B104" s="32" t="s">
        <v>119</v>
      </c>
      <c r="C104" s="35">
        <v>107208.7</v>
      </c>
      <c r="D104" s="33">
        <f t="shared" si="16"/>
        <v>9.235251277341797E-3</v>
      </c>
      <c r="E104" s="12">
        <f t="shared" si="17"/>
        <v>150550</v>
      </c>
      <c r="F104" s="12">
        <f t="shared" si="18"/>
        <v>1033368</v>
      </c>
      <c r="G104" s="12">
        <f t="shared" si="19"/>
        <v>-589329</v>
      </c>
      <c r="H104" s="12">
        <f t="shared" si="20"/>
        <v>7611</v>
      </c>
      <c r="I104" s="12">
        <f t="shared" si="21"/>
        <v>61665</v>
      </c>
      <c r="J104" s="12">
        <f t="shared" si="22"/>
        <v>211019</v>
      </c>
      <c r="K104" s="12">
        <f t="shared" si="23"/>
        <v>280295</v>
      </c>
      <c r="L104" s="12"/>
      <c r="M104" s="12">
        <f t="shared" si="24"/>
        <v>16621</v>
      </c>
      <c r="N104" s="12">
        <f t="shared" si="25"/>
        <v>108817</v>
      </c>
      <c r="O104" s="12">
        <f t="shared" si="26"/>
        <v>120876</v>
      </c>
      <c r="P104" s="12">
        <f t="shared" si="27"/>
        <v>246314</v>
      </c>
      <c r="Q104" s="12">
        <f t="shared" si="28"/>
        <v>100876</v>
      </c>
    </row>
    <row r="105" spans="1:17" s="34" customFormat="1" ht="25.05" customHeight="1" x14ac:dyDescent="0.3">
      <c r="A105" s="31">
        <v>95201</v>
      </c>
      <c r="B105" s="32" t="s">
        <v>120</v>
      </c>
      <c r="C105" s="35">
        <v>45585.279999999999</v>
      </c>
      <c r="D105" s="33">
        <f t="shared" si="16"/>
        <v>3.9268409685779557E-3</v>
      </c>
      <c r="E105" s="12">
        <f t="shared" si="17"/>
        <v>64014</v>
      </c>
      <c r="F105" s="12">
        <f t="shared" si="18"/>
        <v>439389</v>
      </c>
      <c r="G105" s="12">
        <f t="shared" si="19"/>
        <v>-250583</v>
      </c>
      <c r="H105" s="12">
        <f t="shared" si="20"/>
        <v>3236</v>
      </c>
      <c r="I105" s="12">
        <f t="shared" si="21"/>
        <v>26220</v>
      </c>
      <c r="J105" s="12">
        <f t="shared" si="22"/>
        <v>89726</v>
      </c>
      <c r="K105" s="12">
        <f t="shared" si="23"/>
        <v>119182</v>
      </c>
      <c r="L105" s="12"/>
      <c r="M105" s="12">
        <f t="shared" si="24"/>
        <v>7067</v>
      </c>
      <c r="N105" s="12">
        <f t="shared" si="25"/>
        <v>46269</v>
      </c>
      <c r="O105" s="12">
        <f t="shared" si="26"/>
        <v>51397</v>
      </c>
      <c r="P105" s="12">
        <f t="shared" si="27"/>
        <v>104733</v>
      </c>
      <c r="Q105" s="12">
        <f t="shared" si="28"/>
        <v>42893</v>
      </c>
    </row>
    <row r="106" spans="1:17" s="34" customFormat="1" ht="25.05" customHeight="1" x14ac:dyDescent="0.3">
      <c r="A106" s="31">
        <v>96201</v>
      </c>
      <c r="B106" s="32" t="s">
        <v>121</v>
      </c>
      <c r="C106" s="35">
        <v>79255.66</v>
      </c>
      <c r="D106" s="33">
        <f t="shared" si="16"/>
        <v>6.8272997923822156E-3</v>
      </c>
      <c r="E106" s="12">
        <f t="shared" si="17"/>
        <v>111297</v>
      </c>
      <c r="F106" s="12">
        <f t="shared" si="18"/>
        <v>763933</v>
      </c>
      <c r="G106" s="12">
        <f t="shared" si="19"/>
        <v>-435670</v>
      </c>
      <c r="H106" s="12">
        <f t="shared" si="20"/>
        <v>5626</v>
      </c>
      <c r="I106" s="12">
        <f t="shared" si="21"/>
        <v>45587</v>
      </c>
      <c r="J106" s="12">
        <f t="shared" si="22"/>
        <v>155999</v>
      </c>
      <c r="K106" s="12">
        <f t="shared" si="23"/>
        <v>207212</v>
      </c>
      <c r="L106" s="12"/>
      <c r="M106" s="12">
        <f t="shared" si="24"/>
        <v>12287</v>
      </c>
      <c r="N106" s="12">
        <f t="shared" si="25"/>
        <v>80444</v>
      </c>
      <c r="O106" s="12">
        <f t="shared" si="26"/>
        <v>89360</v>
      </c>
      <c r="P106" s="12">
        <f t="shared" si="27"/>
        <v>182091</v>
      </c>
      <c r="Q106" s="12">
        <f t="shared" si="28"/>
        <v>74574</v>
      </c>
    </row>
    <row r="107" spans="1:17" s="34" customFormat="1" ht="25.05" customHeight="1" x14ac:dyDescent="0.3">
      <c r="A107" s="31">
        <v>97201</v>
      </c>
      <c r="B107" s="32" t="s">
        <v>122</v>
      </c>
      <c r="C107" s="35">
        <v>303003.2</v>
      </c>
      <c r="D107" s="33">
        <f t="shared" ref="D107:D109" si="29">+C107/$C$110</f>
        <v>2.6101526180605232E-2</v>
      </c>
      <c r="E107" s="12">
        <f t="shared" si="17"/>
        <v>425500</v>
      </c>
      <c r="F107" s="12">
        <f t="shared" si="18"/>
        <v>2920601</v>
      </c>
      <c r="G107" s="12">
        <f t="shared" si="19"/>
        <v>-1665616</v>
      </c>
      <c r="H107" s="12">
        <f t="shared" si="20"/>
        <v>21510</v>
      </c>
      <c r="I107" s="12">
        <f t="shared" si="21"/>
        <v>174282</v>
      </c>
      <c r="J107" s="12">
        <f t="shared" si="22"/>
        <v>596402</v>
      </c>
      <c r="K107" s="12">
        <f t="shared" si="23"/>
        <v>792194</v>
      </c>
      <c r="L107" s="12"/>
      <c r="M107" s="12">
        <f t="shared" si="24"/>
        <v>46975</v>
      </c>
      <c r="N107" s="12">
        <f t="shared" si="25"/>
        <v>307547</v>
      </c>
      <c r="O107" s="12">
        <f t="shared" si="26"/>
        <v>341631</v>
      </c>
      <c r="P107" s="12">
        <f t="shared" si="27"/>
        <v>696153</v>
      </c>
      <c r="Q107" s="12">
        <f t="shared" si="28"/>
        <v>285105</v>
      </c>
    </row>
    <row r="108" spans="1:17" s="34" customFormat="1" ht="25.05" customHeight="1" x14ac:dyDescent="0.3">
      <c r="A108" s="31">
        <v>98201</v>
      </c>
      <c r="B108" s="32" t="s">
        <v>123</v>
      </c>
      <c r="C108" s="35">
        <v>71645.88</v>
      </c>
      <c r="D108" s="33">
        <f t="shared" si="29"/>
        <v>6.1717724847542895E-3</v>
      </c>
      <c r="E108" s="12">
        <f t="shared" si="17"/>
        <v>100611</v>
      </c>
      <c r="F108" s="12">
        <f t="shared" si="18"/>
        <v>690584</v>
      </c>
      <c r="G108" s="12">
        <f t="shared" si="19"/>
        <v>-393839</v>
      </c>
      <c r="H108" s="12">
        <f t="shared" si="20"/>
        <v>5086</v>
      </c>
      <c r="I108" s="12">
        <f t="shared" si="21"/>
        <v>41210</v>
      </c>
      <c r="J108" s="12">
        <f t="shared" si="22"/>
        <v>141021</v>
      </c>
      <c r="K108" s="12">
        <f t="shared" si="23"/>
        <v>187317</v>
      </c>
      <c r="L108" s="12"/>
      <c r="M108" s="12">
        <f t="shared" si="24"/>
        <v>11107</v>
      </c>
      <c r="N108" s="12">
        <f t="shared" si="25"/>
        <v>72720</v>
      </c>
      <c r="O108" s="12">
        <f t="shared" si="26"/>
        <v>80780</v>
      </c>
      <c r="P108" s="12">
        <f t="shared" si="27"/>
        <v>164607</v>
      </c>
      <c r="Q108" s="12">
        <f t="shared" si="28"/>
        <v>67414</v>
      </c>
    </row>
    <row r="109" spans="1:17" s="34" customFormat="1" ht="25.05" customHeight="1" x14ac:dyDescent="0.3">
      <c r="A109" s="31">
        <v>99201</v>
      </c>
      <c r="B109" s="32" t="s">
        <v>124</v>
      </c>
      <c r="C109" s="36">
        <v>60578.01</v>
      </c>
      <c r="D109" s="37">
        <f t="shared" si="29"/>
        <v>5.2183558258921542E-3</v>
      </c>
      <c r="E109" s="13">
        <f t="shared" si="17"/>
        <v>85068</v>
      </c>
      <c r="F109" s="13">
        <f t="shared" si="18"/>
        <v>583902</v>
      </c>
      <c r="G109" s="13">
        <f t="shared" si="19"/>
        <v>-332999</v>
      </c>
      <c r="H109" s="13">
        <f t="shared" si="20"/>
        <v>4300</v>
      </c>
      <c r="I109" s="13">
        <f t="shared" si="21"/>
        <v>34843</v>
      </c>
      <c r="J109" s="13">
        <f t="shared" si="22"/>
        <v>119236</v>
      </c>
      <c r="K109" s="13">
        <f t="shared" si="23"/>
        <v>158379</v>
      </c>
      <c r="L109" s="13"/>
      <c r="M109" s="13">
        <f t="shared" si="24"/>
        <v>9391</v>
      </c>
      <c r="N109" s="13">
        <f t="shared" si="25"/>
        <v>61487</v>
      </c>
      <c r="O109" s="13">
        <f t="shared" si="26"/>
        <v>68301</v>
      </c>
      <c r="P109" s="13">
        <f t="shared" si="27"/>
        <v>139179</v>
      </c>
      <c r="Q109" s="13">
        <f t="shared" si="28"/>
        <v>57000</v>
      </c>
    </row>
    <row r="110" spans="1:17" s="34" customFormat="1" ht="25.05" customHeight="1" thickBot="1" x14ac:dyDescent="0.35">
      <c r="B110" s="38" t="s">
        <v>9</v>
      </c>
      <c r="C110" s="39">
        <f t="shared" ref="C110:K110" si="30">SUM(C11:C109)</f>
        <v>11608639.199999994</v>
      </c>
      <c r="D110" s="40">
        <f t="shared" si="30"/>
        <v>1.0000000000000002</v>
      </c>
      <c r="E110" s="41">
        <f t="shared" si="30"/>
        <v>16301722</v>
      </c>
      <c r="F110" s="14">
        <f t="shared" si="30"/>
        <v>111893883</v>
      </c>
      <c r="G110" s="14">
        <f t="shared" si="30"/>
        <v>-63812992</v>
      </c>
      <c r="H110" s="14">
        <f t="shared" si="30"/>
        <v>824104</v>
      </c>
      <c r="I110" s="14">
        <f t="shared" si="30"/>
        <v>6677095</v>
      </c>
      <c r="J110" s="14">
        <f t="shared" si="30"/>
        <v>22849318</v>
      </c>
      <c r="K110" s="14">
        <f t="shared" si="30"/>
        <v>30350517</v>
      </c>
      <c r="L110" s="14"/>
      <c r="M110" s="14">
        <f>SUM(M11:M109)</f>
        <v>1799686</v>
      </c>
      <c r="N110" s="14">
        <f>SUM(N11:N109)</f>
        <v>11782737</v>
      </c>
      <c r="O110" s="14">
        <f>SUM(O11:O109)</f>
        <v>13088564</v>
      </c>
      <c r="P110" s="14">
        <f>SUM(P11:P109)</f>
        <v>26670987</v>
      </c>
      <c r="Q110" s="14">
        <f>SUM(Q11:Q109)</f>
        <v>10922925</v>
      </c>
    </row>
    <row r="111" spans="1:17" s="42" customFormat="1" ht="13.95" hidden="1" customHeight="1" thickTop="1" x14ac:dyDescent="0.25">
      <c r="B111" s="28"/>
      <c r="C111" s="29">
        <f t="shared" ref="C111:Q111" si="31">+C9-C110</f>
        <v>0</v>
      </c>
      <c r="D111" s="30">
        <f t="shared" si="31"/>
        <v>0</v>
      </c>
      <c r="E111" s="29">
        <f t="shared" si="31"/>
        <v>0</v>
      </c>
      <c r="F111" s="29">
        <f t="shared" si="31"/>
        <v>0</v>
      </c>
      <c r="G111" s="29">
        <f t="shared" si="31"/>
        <v>0</v>
      </c>
      <c r="H111" s="29">
        <f t="shared" si="31"/>
        <v>0</v>
      </c>
      <c r="I111" s="29">
        <f t="shared" si="31"/>
        <v>0</v>
      </c>
      <c r="J111" s="29">
        <f t="shared" si="31"/>
        <v>0</v>
      </c>
      <c r="K111" s="29">
        <f t="shared" si="31"/>
        <v>0</v>
      </c>
      <c r="L111" s="29">
        <f t="shared" si="31"/>
        <v>0</v>
      </c>
      <c r="M111" s="29">
        <f t="shared" si="31"/>
        <v>0</v>
      </c>
      <c r="N111" s="29">
        <f t="shared" si="31"/>
        <v>0</v>
      </c>
      <c r="O111" s="29">
        <f t="shared" si="31"/>
        <v>0</v>
      </c>
      <c r="P111" s="29">
        <f t="shared" si="31"/>
        <v>0</v>
      </c>
      <c r="Q111" s="29">
        <f t="shared" si="31"/>
        <v>0</v>
      </c>
    </row>
    <row r="112" spans="1:17" s="42" customFormat="1" ht="13.95" customHeight="1" thickTop="1" x14ac:dyDescent="0.25">
      <c r="C112" s="43"/>
      <c r="D112" s="43"/>
      <c r="E112" s="43"/>
      <c r="F112" s="43"/>
      <c r="G112" s="43"/>
      <c r="H112" s="43"/>
      <c r="I112" s="43"/>
      <c r="J112" s="43"/>
      <c r="K112" s="43"/>
      <c r="L112" s="43"/>
      <c r="M112" s="43"/>
      <c r="N112" s="43"/>
      <c r="O112" s="43"/>
      <c r="P112" s="43"/>
      <c r="Q112" s="43"/>
    </row>
    <row r="113" spans="1:18" s="45" customFormat="1" ht="63.75" customHeight="1" x14ac:dyDescent="0.25">
      <c r="A113" s="62" t="s">
        <v>130</v>
      </c>
      <c r="B113" s="62"/>
      <c r="C113" s="62"/>
      <c r="D113" s="62"/>
      <c r="E113" s="62"/>
      <c r="F113" s="44"/>
      <c r="G113" s="44"/>
      <c r="H113" s="44"/>
      <c r="I113" s="44"/>
      <c r="J113" s="44"/>
      <c r="K113" s="44"/>
      <c r="L113" s="44"/>
      <c r="M113" s="44"/>
      <c r="N113" s="44"/>
      <c r="O113" s="44"/>
      <c r="P113" s="44"/>
      <c r="Q113" s="44"/>
      <c r="R113" s="44"/>
    </row>
    <row r="114" spans="1:18" s="42" customFormat="1" ht="13.2" x14ac:dyDescent="0.25">
      <c r="A114" s="6" t="s">
        <v>16</v>
      </c>
      <c r="B114" s="7"/>
      <c r="C114" s="8"/>
      <c r="D114" s="15"/>
      <c r="E114" s="8"/>
    </row>
    <row r="115" spans="1:18" s="45" customFormat="1" ht="75" customHeight="1" x14ac:dyDescent="0.25">
      <c r="A115" s="59" t="s">
        <v>131</v>
      </c>
      <c r="B115" s="59"/>
      <c r="C115" s="59"/>
      <c r="D115" s="59"/>
      <c r="E115" s="59"/>
    </row>
    <row r="116" spans="1:18" s="42" customFormat="1" ht="13.2" x14ac:dyDescent="0.25">
      <c r="A116" s="6" t="s">
        <v>15</v>
      </c>
      <c r="B116" s="7"/>
      <c r="C116" s="8"/>
      <c r="D116" s="15"/>
      <c r="E116" s="8"/>
      <c r="F116" s="16"/>
      <c r="G116" s="16"/>
      <c r="H116" s="16"/>
      <c r="I116" s="16"/>
      <c r="J116" s="16"/>
      <c r="K116" s="16"/>
      <c r="L116" s="16"/>
      <c r="M116" s="16"/>
      <c r="N116" s="16"/>
      <c r="O116" s="16"/>
      <c r="P116" s="16"/>
      <c r="Q116" s="16"/>
    </row>
    <row r="2690" spans="1:10" ht="12.6" thickBot="1" x14ac:dyDescent="0.3"/>
    <row r="2691" spans="1:10" ht="12.6" thickBot="1" x14ac:dyDescent="0.3">
      <c r="A2691" s="47"/>
      <c r="C2691" s="3"/>
      <c r="D2691" s="48"/>
      <c r="E2691" s="3"/>
      <c r="F2691" s="3"/>
      <c r="G2691" s="3"/>
      <c r="H2691" s="4"/>
      <c r="I2691" s="4"/>
      <c r="J2691" s="4"/>
    </row>
    <row r="2692" spans="1:10" ht="12.6" thickTop="1" x14ac:dyDescent="0.25">
      <c r="F2692" s="2"/>
      <c r="G2692" s="2"/>
      <c r="H2692" s="2"/>
      <c r="I2692" s="2"/>
      <c r="J2692" s="2"/>
    </row>
  </sheetData>
  <autoFilter ref="A8:Q116" xr:uid="{00000000-0009-0000-0000-000000000000}"/>
  <mergeCells count="6">
    <mergeCell ref="A115:E115"/>
    <mergeCell ref="M6:P6"/>
    <mergeCell ref="M7:P7"/>
    <mergeCell ref="H6:K6"/>
    <mergeCell ref="H7:K7"/>
    <mergeCell ref="A113:E113"/>
  </mergeCells>
  <pageMargins left="0.8" right="0.55000000000000004" top="1" bottom="1" header="0.6" footer="0.4"/>
  <pageSetup scale="50" firstPageNumber="110" fitToWidth="2" fitToHeight="100" pageOrder="overThenDown" orientation="portrait" useFirstPageNumber="1" r:id="rId1"/>
  <headerFooter differentOddEven="1" scaleWithDoc="0" alignWithMargins="0">
    <oddHeader xml:space="preserve">&amp;C&amp;"Bookman Old Style,Regular"&amp;5                                                            &amp;10___________________________________________________________________________________________________&amp;R&amp;"Bookman Old Style,Regular"
</oddHeader>
    <oddFooter>&amp;L&amp;"Bookman Old Style,Regular"&amp;9See notes to Schedules.
&amp;C&amp;"Bookman Old Style,Regular"___________________________________________________________________________________________________
&amp;P</oddFooter>
    <evenHeader>&amp;C&amp;"Bookman Old Style,Regular"&amp;5                                                            &amp;10___________________________________________________________________________________________________&amp;R&amp;"Bookman Old Style,Bold"Schedule 2</evenHeader>
    <evenFooter>&amp;C&amp;"Bookman Old Style,Regular"___________________________________________________________________________________________________
&amp;P&amp;R&amp;"Bookman Old Style,Regular"&amp;8
(Continued)</evenFooter>
  </headerFooter>
  <colBreaks count="1" manualBreakCount="1">
    <brk id="7" min="5" max="115" man="1"/>
  </colBreaks>
  <ignoredErrors>
    <ignoredError sqref="J11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Sheriffs and Deputies</vt:lpstr>
      <vt:lpstr>'Sheriffs and Deputies'!Print_Area</vt:lpstr>
      <vt:lpstr>'Sheriffs and Deputies'!Print_Titles</vt:lpstr>
    </vt:vector>
  </TitlesOfParts>
  <Company>Office of Auditor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Teachout</dc:creator>
  <cp:lastModifiedBy>jlloyd</cp:lastModifiedBy>
  <cp:lastPrinted>2021-02-09T20:33:36Z</cp:lastPrinted>
  <dcterms:created xsi:type="dcterms:W3CDTF">2015-06-26T18:47:27Z</dcterms:created>
  <dcterms:modified xsi:type="dcterms:W3CDTF">2021-03-17T11:08:58Z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bName">
    <vt:lpwstr>PBC Report Information</vt:lpwstr>
  </property>
  <property fmtid="{D5CDD505-2E9C-101B-9397-08002B2CF9AE}" pid="3" name="tabIndex">
    <vt:lpwstr>1500</vt:lpwstr>
  </property>
  <property fmtid="{D5CDD505-2E9C-101B-9397-08002B2CF9AE}" pid="4" name="workpaperIndex">
    <vt:lpwstr>1500.020</vt:lpwstr>
  </property>
</Properties>
</file>